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SmejkalO\Documents\"/>
    </mc:Choice>
  </mc:AlternateContent>
  <bookViews>
    <workbookView xWindow="0" yWindow="0" windowWidth="0" windowHeight="0"/>
  </bookViews>
  <sheets>
    <sheet name="Rekapitulace stavby" sheetId="1" r:id="rId1"/>
    <sheet name="A.1 - Ceník prací (Sborní..." sheetId="2" r:id="rId2"/>
    <sheet name="A.2 - Materál (Sborník Sp..." sheetId="3" r:id="rId3"/>
    <sheet name="A.3 - VON (Sborník Správy..." sheetId="4" r:id="rId4"/>
    <sheet name="A.4 - Přepravy (Sborník S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'A.1 - Ceník prací (Sborní...'!$C$115:$K$534</definedName>
    <definedName name="_xlnm.Print_Area" localSheetId="1">'A.1 - Ceník prací (Sborní...'!$C$103:$K$534</definedName>
    <definedName name="_xlnm.Print_Titles" localSheetId="1">'A.1 - Ceník prací (Sborní...'!$115:$115</definedName>
    <definedName name="_xlnm._FilterDatabase" localSheetId="2" hidden="1">'A.2 - Materál (Sborník Sp...'!$C$115:$K$142</definedName>
    <definedName name="_xlnm.Print_Area" localSheetId="2">'A.2 - Materál (Sborník Sp...'!$C$103:$K$142</definedName>
    <definedName name="_xlnm.Print_Titles" localSheetId="2">'A.2 - Materál (Sborník Sp...'!$115:$115</definedName>
    <definedName name="_xlnm._FilterDatabase" localSheetId="3" hidden="1">'A.3 - VON (Sborník Správy...'!$C$115:$K$126</definedName>
    <definedName name="_xlnm.Print_Area" localSheetId="3">'A.3 - VON (Sborník Správy...'!$C$103:$K$126</definedName>
    <definedName name="_xlnm.Print_Titles" localSheetId="3">'A.3 - VON (Sborník Správy...'!$115:$115</definedName>
    <definedName name="_xlnm._FilterDatabase" localSheetId="4" hidden="1">'A.4 - Přepravy (Sborník S...'!$C$115:$K$148</definedName>
    <definedName name="_xlnm.Print_Area" localSheetId="4">'A.4 - Přepravy (Sborník S...'!$C$103:$K$148</definedName>
    <definedName name="_xlnm.Print_Titles" localSheetId="4">'A.4 - Přepravy (Sborník S...'!$115:$115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J113"/>
  <c r="F112"/>
  <c r="F110"/>
  <c r="E108"/>
  <c r="J92"/>
  <c r="F91"/>
  <c r="F89"/>
  <c r="E87"/>
  <c r="J21"/>
  <c r="E21"/>
  <c r="J112"/>
  <c r="J20"/>
  <c r="J18"/>
  <c r="E18"/>
  <c r="F92"/>
  <c r="J17"/>
  <c r="J12"/>
  <c r="J89"/>
  <c r="E7"/>
  <c r="E85"/>
  <c i="4" r="J37"/>
  <c r="J36"/>
  <c i="1" r="AY97"/>
  <c i="4" r="J35"/>
  <c i="1" r="AX97"/>
  <c i="4"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J113"/>
  <c r="F112"/>
  <c r="F110"/>
  <c r="E108"/>
  <c r="J92"/>
  <c r="F91"/>
  <c r="F89"/>
  <c r="E87"/>
  <c r="J21"/>
  <c r="E21"/>
  <c r="J112"/>
  <c r="J20"/>
  <c r="J18"/>
  <c r="E18"/>
  <c r="F113"/>
  <c r="J17"/>
  <c r="J12"/>
  <c r="J110"/>
  <c r="E7"/>
  <c r="E106"/>
  <c i="3" r="J37"/>
  <c r="J36"/>
  <c i="1" r="AY96"/>
  <c i="3" r="J35"/>
  <c i="1" r="AX96"/>
  <c i="3"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J113"/>
  <c r="F112"/>
  <c r="F110"/>
  <c r="E108"/>
  <c r="J92"/>
  <c r="F91"/>
  <c r="F89"/>
  <c r="E87"/>
  <c r="J21"/>
  <c r="E21"/>
  <c r="J112"/>
  <c r="J20"/>
  <c r="J18"/>
  <c r="E18"/>
  <c r="F113"/>
  <c r="J17"/>
  <c r="J12"/>
  <c r="J110"/>
  <c r="E7"/>
  <c r="E85"/>
  <c i="2" r="P116"/>
  <c i="1" r="AU95"/>
  <c i="2" r="J37"/>
  <c r="J36"/>
  <c i="1" r="AY95"/>
  <c i="2" r="J35"/>
  <c i="1" r="AX95"/>
  <c i="2" r="BI532"/>
  <c r="BH532"/>
  <c r="BG532"/>
  <c r="BF532"/>
  <c r="T532"/>
  <c r="R532"/>
  <c r="P532"/>
  <c r="BI529"/>
  <c r="BH529"/>
  <c r="BG529"/>
  <c r="BF529"/>
  <c r="T529"/>
  <c r="R529"/>
  <c r="P529"/>
  <c r="BI526"/>
  <c r="BH526"/>
  <c r="BG526"/>
  <c r="BF526"/>
  <c r="T526"/>
  <c r="R526"/>
  <c r="P526"/>
  <c r="BI523"/>
  <c r="BH523"/>
  <c r="BG523"/>
  <c r="BF523"/>
  <c r="T523"/>
  <c r="R523"/>
  <c r="P523"/>
  <c r="BI520"/>
  <c r="BH520"/>
  <c r="BG520"/>
  <c r="BF520"/>
  <c r="T520"/>
  <c r="R520"/>
  <c r="P520"/>
  <c r="BI517"/>
  <c r="BH517"/>
  <c r="BG517"/>
  <c r="BF517"/>
  <c r="T517"/>
  <c r="R517"/>
  <c r="P517"/>
  <c r="BI514"/>
  <c r="BH514"/>
  <c r="BG514"/>
  <c r="BF514"/>
  <c r="T514"/>
  <c r="R514"/>
  <c r="P514"/>
  <c r="BI511"/>
  <c r="BH511"/>
  <c r="BG511"/>
  <c r="BF511"/>
  <c r="T511"/>
  <c r="R511"/>
  <c r="P511"/>
  <c r="BI508"/>
  <c r="BH508"/>
  <c r="BG508"/>
  <c r="BF508"/>
  <c r="T508"/>
  <c r="R508"/>
  <c r="P508"/>
  <c r="BI505"/>
  <c r="BH505"/>
  <c r="BG505"/>
  <c r="BF505"/>
  <c r="T505"/>
  <c r="R505"/>
  <c r="P505"/>
  <c r="BI502"/>
  <c r="BH502"/>
  <c r="BG502"/>
  <c r="BF502"/>
  <c r="T502"/>
  <c r="R502"/>
  <c r="P502"/>
  <c r="BI499"/>
  <c r="BH499"/>
  <c r="BG499"/>
  <c r="BF499"/>
  <c r="T499"/>
  <c r="R499"/>
  <c r="P499"/>
  <c r="BI496"/>
  <c r="BH496"/>
  <c r="BG496"/>
  <c r="BF496"/>
  <c r="T496"/>
  <c r="R496"/>
  <c r="P496"/>
  <c r="BI493"/>
  <c r="BH493"/>
  <c r="BG493"/>
  <c r="BF493"/>
  <c r="T493"/>
  <c r="R493"/>
  <c r="P493"/>
  <c r="BI490"/>
  <c r="BH490"/>
  <c r="BG490"/>
  <c r="BF490"/>
  <c r="T490"/>
  <c r="R490"/>
  <c r="P490"/>
  <c r="BI487"/>
  <c r="BH487"/>
  <c r="BG487"/>
  <c r="BF487"/>
  <c r="T487"/>
  <c r="R487"/>
  <c r="P487"/>
  <c r="BI484"/>
  <c r="BH484"/>
  <c r="BG484"/>
  <c r="BF484"/>
  <c r="T484"/>
  <c r="R484"/>
  <c r="P484"/>
  <c r="BI481"/>
  <c r="BH481"/>
  <c r="BG481"/>
  <c r="BF481"/>
  <c r="T481"/>
  <c r="R481"/>
  <c r="P481"/>
  <c r="BI478"/>
  <c r="BH478"/>
  <c r="BG478"/>
  <c r="BF478"/>
  <c r="T478"/>
  <c r="R478"/>
  <c r="P478"/>
  <c r="BI475"/>
  <c r="BH475"/>
  <c r="BG475"/>
  <c r="BF475"/>
  <c r="T475"/>
  <c r="R475"/>
  <c r="P475"/>
  <c r="BI472"/>
  <c r="BH472"/>
  <c r="BG472"/>
  <c r="BF472"/>
  <c r="T472"/>
  <c r="R472"/>
  <c r="P472"/>
  <c r="BI469"/>
  <c r="BH469"/>
  <c r="BG469"/>
  <c r="BF469"/>
  <c r="T469"/>
  <c r="R469"/>
  <c r="P469"/>
  <c r="BI466"/>
  <c r="BH466"/>
  <c r="BG466"/>
  <c r="BF466"/>
  <c r="T466"/>
  <c r="R466"/>
  <c r="P466"/>
  <c r="BI463"/>
  <c r="BH463"/>
  <c r="BG463"/>
  <c r="BF463"/>
  <c r="T463"/>
  <c r="R463"/>
  <c r="P463"/>
  <c r="BI460"/>
  <c r="BH460"/>
  <c r="BG460"/>
  <c r="BF460"/>
  <c r="T460"/>
  <c r="R460"/>
  <c r="P460"/>
  <c r="BI457"/>
  <c r="BH457"/>
  <c r="BG457"/>
  <c r="BF457"/>
  <c r="T457"/>
  <c r="R457"/>
  <c r="P457"/>
  <c r="BI454"/>
  <c r="BH454"/>
  <c r="BG454"/>
  <c r="BF454"/>
  <c r="T454"/>
  <c r="R454"/>
  <c r="P454"/>
  <c r="BI451"/>
  <c r="BH451"/>
  <c r="BG451"/>
  <c r="BF451"/>
  <c r="T451"/>
  <c r="R451"/>
  <c r="P451"/>
  <c r="BI448"/>
  <c r="BH448"/>
  <c r="BG448"/>
  <c r="BF448"/>
  <c r="T448"/>
  <c r="R448"/>
  <c r="P448"/>
  <c r="BI445"/>
  <c r="BH445"/>
  <c r="BG445"/>
  <c r="BF445"/>
  <c r="T445"/>
  <c r="R445"/>
  <c r="P445"/>
  <c r="BI442"/>
  <c r="BH442"/>
  <c r="BG442"/>
  <c r="BF442"/>
  <c r="T442"/>
  <c r="R442"/>
  <c r="P442"/>
  <c r="BI439"/>
  <c r="BH439"/>
  <c r="BG439"/>
  <c r="BF439"/>
  <c r="T439"/>
  <c r="R439"/>
  <c r="P439"/>
  <c r="BI436"/>
  <c r="BH436"/>
  <c r="BG436"/>
  <c r="BF436"/>
  <c r="T436"/>
  <c r="R436"/>
  <c r="P436"/>
  <c r="BI432"/>
  <c r="BH432"/>
  <c r="BG432"/>
  <c r="BF432"/>
  <c r="T432"/>
  <c r="R432"/>
  <c r="P432"/>
  <c r="BI428"/>
  <c r="BH428"/>
  <c r="BG428"/>
  <c r="BF428"/>
  <c r="T428"/>
  <c r="R428"/>
  <c r="P428"/>
  <c r="BI424"/>
  <c r="BH424"/>
  <c r="BG424"/>
  <c r="BF424"/>
  <c r="T424"/>
  <c r="R424"/>
  <c r="P424"/>
  <c r="BI420"/>
  <c r="BH420"/>
  <c r="BG420"/>
  <c r="BF420"/>
  <c r="T420"/>
  <c r="R420"/>
  <c r="P420"/>
  <c r="BI416"/>
  <c r="BH416"/>
  <c r="BG416"/>
  <c r="BF416"/>
  <c r="T416"/>
  <c r="R416"/>
  <c r="P416"/>
  <c r="BI412"/>
  <c r="BH412"/>
  <c r="BG412"/>
  <c r="BF412"/>
  <c r="T412"/>
  <c r="R412"/>
  <c r="P412"/>
  <c r="BI409"/>
  <c r="BH409"/>
  <c r="BG409"/>
  <c r="BF409"/>
  <c r="T409"/>
  <c r="R409"/>
  <c r="P409"/>
  <c r="BI406"/>
  <c r="BH406"/>
  <c r="BG406"/>
  <c r="BF406"/>
  <c r="T406"/>
  <c r="R406"/>
  <c r="P406"/>
  <c r="BI402"/>
  <c r="BH402"/>
  <c r="BG402"/>
  <c r="BF402"/>
  <c r="T402"/>
  <c r="R402"/>
  <c r="P402"/>
  <c r="BI398"/>
  <c r="BH398"/>
  <c r="BG398"/>
  <c r="BF398"/>
  <c r="T398"/>
  <c r="R398"/>
  <c r="P398"/>
  <c r="BI394"/>
  <c r="BH394"/>
  <c r="BG394"/>
  <c r="BF394"/>
  <c r="T394"/>
  <c r="R394"/>
  <c r="P394"/>
  <c r="BI390"/>
  <c r="BH390"/>
  <c r="BG390"/>
  <c r="BF390"/>
  <c r="T390"/>
  <c r="R390"/>
  <c r="P390"/>
  <c r="BI386"/>
  <c r="BH386"/>
  <c r="BG386"/>
  <c r="BF386"/>
  <c r="T386"/>
  <c r="R386"/>
  <c r="P386"/>
  <c r="BI382"/>
  <c r="BH382"/>
  <c r="BG382"/>
  <c r="BF382"/>
  <c r="T382"/>
  <c r="R382"/>
  <c r="P382"/>
  <c r="BI378"/>
  <c r="BH378"/>
  <c r="BG378"/>
  <c r="BF378"/>
  <c r="T378"/>
  <c r="R378"/>
  <c r="P378"/>
  <c r="BI374"/>
  <c r="BH374"/>
  <c r="BG374"/>
  <c r="BF374"/>
  <c r="T374"/>
  <c r="R374"/>
  <c r="P374"/>
  <c r="BI370"/>
  <c r="BH370"/>
  <c r="BG370"/>
  <c r="BF370"/>
  <c r="T370"/>
  <c r="R370"/>
  <c r="P370"/>
  <c r="BI366"/>
  <c r="BH366"/>
  <c r="BG366"/>
  <c r="BF366"/>
  <c r="T366"/>
  <c r="R366"/>
  <c r="P366"/>
  <c r="BI362"/>
  <c r="BH362"/>
  <c r="BG362"/>
  <c r="BF362"/>
  <c r="T362"/>
  <c r="R362"/>
  <c r="P362"/>
  <c r="BI358"/>
  <c r="BH358"/>
  <c r="BG358"/>
  <c r="BF358"/>
  <c r="T358"/>
  <c r="R358"/>
  <c r="P358"/>
  <c r="BI354"/>
  <c r="BH354"/>
  <c r="BG354"/>
  <c r="BF354"/>
  <c r="T354"/>
  <c r="R354"/>
  <c r="P354"/>
  <c r="BI350"/>
  <c r="BH350"/>
  <c r="BG350"/>
  <c r="BF350"/>
  <c r="T350"/>
  <c r="R350"/>
  <c r="P350"/>
  <c r="BI346"/>
  <c r="BH346"/>
  <c r="BG346"/>
  <c r="BF346"/>
  <c r="T346"/>
  <c r="R346"/>
  <c r="P346"/>
  <c r="BI342"/>
  <c r="BH342"/>
  <c r="BG342"/>
  <c r="BF342"/>
  <c r="T342"/>
  <c r="R342"/>
  <c r="P342"/>
  <c r="BI338"/>
  <c r="BH338"/>
  <c r="BG338"/>
  <c r="BF338"/>
  <c r="T338"/>
  <c r="R338"/>
  <c r="P338"/>
  <c r="BI334"/>
  <c r="BH334"/>
  <c r="BG334"/>
  <c r="BF334"/>
  <c r="T334"/>
  <c r="R334"/>
  <c r="P334"/>
  <c r="BI330"/>
  <c r="BH330"/>
  <c r="BG330"/>
  <c r="BF330"/>
  <c r="T330"/>
  <c r="R330"/>
  <c r="P330"/>
  <c r="BI326"/>
  <c r="BH326"/>
  <c r="BG326"/>
  <c r="BF326"/>
  <c r="T326"/>
  <c r="R326"/>
  <c r="P326"/>
  <c r="BI324"/>
  <c r="BH324"/>
  <c r="BG324"/>
  <c r="BF324"/>
  <c r="T324"/>
  <c r="R324"/>
  <c r="P324"/>
  <c r="BI320"/>
  <c r="BH320"/>
  <c r="BG320"/>
  <c r="BF320"/>
  <c r="T320"/>
  <c r="R320"/>
  <c r="P320"/>
  <c r="BI316"/>
  <c r="BH316"/>
  <c r="BG316"/>
  <c r="BF316"/>
  <c r="T316"/>
  <c r="R316"/>
  <c r="P316"/>
  <c r="BI312"/>
  <c r="BH312"/>
  <c r="BG312"/>
  <c r="BF312"/>
  <c r="T312"/>
  <c r="R312"/>
  <c r="P312"/>
  <c r="BI308"/>
  <c r="BH308"/>
  <c r="BG308"/>
  <c r="BF308"/>
  <c r="T308"/>
  <c r="R308"/>
  <c r="P308"/>
  <c r="BI304"/>
  <c r="BH304"/>
  <c r="BG304"/>
  <c r="BF304"/>
  <c r="T304"/>
  <c r="R304"/>
  <c r="P304"/>
  <c r="BI300"/>
  <c r="BH300"/>
  <c r="BG300"/>
  <c r="BF300"/>
  <c r="T300"/>
  <c r="R300"/>
  <c r="P300"/>
  <c r="BI296"/>
  <c r="BH296"/>
  <c r="BG296"/>
  <c r="BF296"/>
  <c r="T296"/>
  <c r="R296"/>
  <c r="P296"/>
  <c r="BI292"/>
  <c r="BH292"/>
  <c r="BG292"/>
  <c r="BF292"/>
  <c r="T292"/>
  <c r="R292"/>
  <c r="P292"/>
  <c r="BI288"/>
  <c r="BH288"/>
  <c r="BG288"/>
  <c r="BF288"/>
  <c r="T288"/>
  <c r="R288"/>
  <c r="P288"/>
  <c r="BI284"/>
  <c r="BH284"/>
  <c r="BG284"/>
  <c r="BF284"/>
  <c r="T284"/>
  <c r="R284"/>
  <c r="P284"/>
  <c r="BI280"/>
  <c r="BH280"/>
  <c r="BG280"/>
  <c r="BF280"/>
  <c r="T280"/>
  <c r="R280"/>
  <c r="P280"/>
  <c r="BI276"/>
  <c r="BH276"/>
  <c r="BG276"/>
  <c r="BF276"/>
  <c r="T276"/>
  <c r="R276"/>
  <c r="P276"/>
  <c r="BI272"/>
  <c r="BH272"/>
  <c r="BG272"/>
  <c r="BF272"/>
  <c r="T272"/>
  <c r="R272"/>
  <c r="P272"/>
  <c r="BI268"/>
  <c r="BH268"/>
  <c r="BG268"/>
  <c r="BF268"/>
  <c r="T268"/>
  <c r="R268"/>
  <c r="P268"/>
  <c r="BI264"/>
  <c r="BH264"/>
  <c r="BG264"/>
  <c r="BF264"/>
  <c r="T264"/>
  <c r="R264"/>
  <c r="P264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7"/>
  <c r="BH117"/>
  <c r="BG117"/>
  <c r="BF117"/>
  <c r="T117"/>
  <c r="R117"/>
  <c r="P117"/>
  <c r="J113"/>
  <c r="F112"/>
  <c r="F110"/>
  <c r="E108"/>
  <c r="J92"/>
  <c r="F91"/>
  <c r="F89"/>
  <c r="E87"/>
  <c r="J21"/>
  <c r="E21"/>
  <c r="J112"/>
  <c r="J20"/>
  <c r="J18"/>
  <c r="E18"/>
  <c r="F92"/>
  <c r="J17"/>
  <c r="J12"/>
  <c r="J110"/>
  <c r="E7"/>
  <c r="E106"/>
  <c i="1" r="L90"/>
  <c r="AM90"/>
  <c r="AM89"/>
  <c r="L89"/>
  <c r="AM87"/>
  <c r="L87"/>
  <c r="L85"/>
  <c r="L84"/>
  <c i="2" r="J272"/>
  <c r="BK350"/>
  <c r="BK224"/>
  <c r="J199"/>
  <c r="BK137"/>
  <c r="J499"/>
  <c r="BK276"/>
  <c r="BK227"/>
  <c r="BK346"/>
  <c r="BK208"/>
  <c r="J529"/>
  <c r="J517"/>
  <c r="J484"/>
  <c r="J472"/>
  <c r="BK382"/>
  <c r="J338"/>
  <c r="BK260"/>
  <c r="J215"/>
  <c r="J398"/>
  <c r="BK288"/>
  <c r="J502"/>
  <c r="BK424"/>
  <c r="BK466"/>
  <c r="J161"/>
  <c r="J508"/>
  <c r="J475"/>
  <c r="J342"/>
  <c r="J239"/>
  <c r="BK296"/>
  <c r="BK320"/>
  <c r="BK117"/>
  <c r="J358"/>
  <c r="BK304"/>
  <c r="J181"/>
  <c r="BK308"/>
  <c r="J460"/>
  <c r="J300"/>
  <c r="J520"/>
  <c r="BK432"/>
  <c r="J386"/>
  <c r="BK264"/>
  <c i="3" r="BK127"/>
  <c r="J123"/>
  <c r="BK125"/>
  <c i="4" r="BK124"/>
  <c i="5" r="BK126"/>
  <c r="J135"/>
  <c r="BK141"/>
  <c i="2" r="J354"/>
  <c r="J173"/>
  <c r="J442"/>
  <c r="J448"/>
  <c r="BK532"/>
  <c r="J493"/>
  <c r="J374"/>
  <c r="J316"/>
  <c r="BK280"/>
  <c r="J257"/>
  <c r="BK420"/>
  <c r="J157"/>
  <c r="J254"/>
  <c r="BK177"/>
  <c r="J451"/>
  <c r="J233"/>
  <c r="BK499"/>
  <c r="BK445"/>
  <c r="BK239"/>
  <c r="BK161"/>
  <c i="3" r="J141"/>
  <c r="J127"/>
  <c r="BK117"/>
  <c i="4" r="BK121"/>
  <c i="5" r="J120"/>
  <c r="J141"/>
  <c r="BK129"/>
  <c i="2" r="J242"/>
  <c r="J141"/>
  <c r="BK448"/>
  <c r="J469"/>
  <c r="BK529"/>
  <c r="BK457"/>
  <c r="BK324"/>
  <c r="J145"/>
  <c r="J245"/>
  <c r="J394"/>
  <c r="J428"/>
  <c r="BK205"/>
  <c r="J312"/>
  <c r="J457"/>
  <c r="BK386"/>
  <c r="J193"/>
  <c r="BK508"/>
  <c r="BK460"/>
  <c r="BK402"/>
  <c r="BK292"/>
  <c r="J149"/>
  <c i="3" r="J139"/>
  <c r="BK137"/>
  <c r="J137"/>
  <c i="4" r="J117"/>
  <c i="5" r="J147"/>
  <c r="J132"/>
  <c i="2" r="BK257"/>
  <c r="BK157"/>
  <c r="BK487"/>
  <c r="BK463"/>
  <c r="BK181"/>
  <c r="BK502"/>
  <c r="BK436"/>
  <c r="J251"/>
  <c r="J284"/>
  <c r="BK416"/>
  <c r="J436"/>
  <c r="BK149"/>
  <c r="J236"/>
  <c r="J260"/>
  <c r="BK472"/>
  <c r="BK374"/>
  <c r="BK526"/>
  <c r="J487"/>
  <c r="BK454"/>
  <c r="BK316"/>
  <c i="3" r="BK135"/>
  <c r="BK141"/>
  <c i="5" r="BK135"/>
  <c r="J145"/>
  <c r="BK117"/>
  <c i="2" r="J362"/>
  <c r="J208"/>
  <c r="J125"/>
  <c r="BK358"/>
  <c r="J378"/>
  <c r="J523"/>
  <c r="BK496"/>
  <c r="J402"/>
  <c r="J308"/>
  <c r="J202"/>
  <c r="BK212"/>
  <c r="J324"/>
  <c r="J445"/>
  <c r="BK362"/>
  <c r="J409"/>
  <c r="BK251"/>
  <c i="1" r="AS94"/>
  <c i="2" r="BK517"/>
  <c r="BK442"/>
  <c r="BK342"/>
  <c r="J212"/>
  <c r="J117"/>
  <c i="3" r="J125"/>
  <c r="J129"/>
  <c i="4" r="BK117"/>
  <c i="5" r="BK123"/>
  <c r="BK120"/>
  <c r="J126"/>
  <c i="2" r="J304"/>
  <c r="BK215"/>
  <c r="BK202"/>
  <c r="BK153"/>
  <c r="BK493"/>
  <c r="BK451"/>
  <c r="J296"/>
  <c r="J129"/>
  <c r="BK398"/>
  <c r="J264"/>
  <c r="J526"/>
  <c r="J514"/>
  <c r="J505"/>
  <c r="BK481"/>
  <c r="J454"/>
  <c r="J370"/>
  <c r="J330"/>
  <c r="BK245"/>
  <c r="BK218"/>
  <c r="J177"/>
  <c r="BK354"/>
  <c r="J221"/>
  <c r="BK406"/>
  <c r="J224"/>
  <c r="BK196"/>
  <c r="BK428"/>
  <c r="BK390"/>
  <c r="BK338"/>
  <c r="J326"/>
  <c r="BK268"/>
  <c r="J218"/>
  <c r="J153"/>
  <c r="BK409"/>
  <c r="J280"/>
  <c r="BK133"/>
  <c r="J121"/>
  <c r="BK439"/>
  <c r="BK412"/>
  <c r="J292"/>
  <c r="J196"/>
  <c r="BK141"/>
  <c r="BK505"/>
  <c r="BK484"/>
  <c r="BK469"/>
  <c r="J424"/>
  <c r="J382"/>
  <c r="BK334"/>
  <c r="J205"/>
  <c r="J165"/>
  <c i="3" r="J119"/>
  <c r="J135"/>
  <c r="BK129"/>
  <c r="BK139"/>
  <c r="J117"/>
  <c r="BK131"/>
  <c i="4" r="J119"/>
  <c r="BK119"/>
  <c i="5" r="BK138"/>
  <c r="BK132"/>
  <c r="BK143"/>
  <c r="J129"/>
  <c r="J123"/>
  <c i="2" r="BK326"/>
  <c r="BK236"/>
  <c r="BK193"/>
  <c r="BK511"/>
  <c r="BK490"/>
  <c r="J346"/>
  <c r="BK233"/>
  <c r="BK300"/>
  <c r="J532"/>
  <c r="BK520"/>
  <c r="J490"/>
  <c r="J463"/>
  <c r="J432"/>
  <c r="J334"/>
  <c r="BK248"/>
  <c r="BK230"/>
  <c r="J189"/>
  <c r="J366"/>
  <c r="J185"/>
  <c r="BK330"/>
  <c r="BK199"/>
  <c r="J169"/>
  <c r="BK378"/>
  <c r="BK312"/>
  <c r="BK370"/>
  <c r="BK272"/>
  <c r="J230"/>
  <c r="BK185"/>
  <c r="BK145"/>
  <c r="J390"/>
  <c r="J137"/>
  <c r="BK475"/>
  <c r="J416"/>
  <c r="BK394"/>
  <c r="J227"/>
  <c r="BK165"/>
  <c r="BK514"/>
  <c r="J496"/>
  <c r="J478"/>
  <c r="J466"/>
  <c r="J412"/>
  <c r="J350"/>
  <c r="J320"/>
  <c r="BK221"/>
  <c r="BK173"/>
  <c r="BK121"/>
  <c i="3" r="J121"/>
  <c r="BK133"/>
  <c r="BK119"/>
  <c r="J133"/>
  <c r="BK121"/>
  <c i="4" r="J121"/>
  <c r="J124"/>
  <c i="5" r="J117"/>
  <c r="BK147"/>
  <c r="J143"/>
  <c r="J138"/>
  <c i="2" r="BK254"/>
  <c r="J133"/>
  <c r="BK242"/>
  <c r="J268"/>
  <c r="J511"/>
  <c r="BK478"/>
  <c r="BK366"/>
  <c r="BK125"/>
  <c r="BK129"/>
  <c r="J439"/>
  <c r="J276"/>
  <c r="BK169"/>
  <c r="J248"/>
  <c r="J420"/>
  <c r="J288"/>
  <c r="BK523"/>
  <c r="J481"/>
  <c r="J406"/>
  <c r="BK284"/>
  <c r="BK189"/>
  <c i="3" r="BK123"/>
  <c r="J131"/>
  <c i="5" r="BK145"/>
  <c i="3" l="1" r="BK116"/>
  <c r="J116"/>
  <c r="J96"/>
  <c i="2" r="BK116"/>
  <c r="J116"/>
  <c i="3" r="T116"/>
  <c i="2" r="T116"/>
  <c i="4" r="BK116"/>
  <c r="J116"/>
  <c r="J96"/>
  <c i="5" r="P116"/>
  <c i="1" r="AU98"/>
  <c i="2" r="R116"/>
  <c i="3" r="P116"/>
  <c i="1" r="AU96"/>
  <c i="4" r="P116"/>
  <c i="1" r="AU97"/>
  <c i="4" r="T116"/>
  <c i="5" r="BK116"/>
  <c r="J116"/>
  <c r="J96"/>
  <c r="R116"/>
  <c i="3" r="R116"/>
  <c i="4" r="R116"/>
  <c i="5" r="T116"/>
  <c r="F113"/>
  <c r="E106"/>
  <c r="BE145"/>
  <c r="BE126"/>
  <c r="BE132"/>
  <c r="J110"/>
  <c r="BE123"/>
  <c r="J91"/>
  <c r="BE141"/>
  <c r="BE117"/>
  <c r="BE120"/>
  <c r="BE129"/>
  <c r="BE135"/>
  <c r="BE147"/>
  <c r="BE143"/>
  <c r="BE138"/>
  <c i="4" r="E85"/>
  <c r="F92"/>
  <c r="BE121"/>
  <c r="J89"/>
  <c r="J91"/>
  <c r="BE119"/>
  <c r="BE124"/>
  <c r="BE117"/>
  <c i="3" r="BE119"/>
  <c r="F92"/>
  <c r="BE121"/>
  <c r="J91"/>
  <c r="BE125"/>
  <c r="BE133"/>
  <c r="E106"/>
  <c r="BE123"/>
  <c r="BE127"/>
  <c r="BE129"/>
  <c r="BE131"/>
  <c r="BE137"/>
  <c r="J89"/>
  <c r="BE135"/>
  <c r="BE139"/>
  <c r="BE141"/>
  <c r="BE117"/>
  <c i="2" r="E85"/>
  <c r="J91"/>
  <c r="BE185"/>
  <c r="BE330"/>
  <c r="BE354"/>
  <c r="BE366"/>
  <c r="BE448"/>
  <c r="BE472"/>
  <c r="BE475"/>
  <c r="BE493"/>
  <c r="BE496"/>
  <c r="BE517"/>
  <c r="BE520"/>
  <c r="BE523"/>
  <c r="BE526"/>
  <c r="BE133"/>
  <c r="BE181"/>
  <c r="BE242"/>
  <c r="BE248"/>
  <c r="BE324"/>
  <c r="BE382"/>
  <c r="BE402"/>
  <c r="BE406"/>
  <c r="BE451"/>
  <c r="BE460"/>
  <c r="BE463"/>
  <c r="BE466"/>
  <c r="BE469"/>
  <c r="BE532"/>
  <c r="BE125"/>
  <c r="BE157"/>
  <c r="BE233"/>
  <c r="BE239"/>
  <c r="BE254"/>
  <c r="BE292"/>
  <c r="BE338"/>
  <c r="BE358"/>
  <c r="BE173"/>
  <c r="BE245"/>
  <c r="BE260"/>
  <c r="BE264"/>
  <c r="BE288"/>
  <c r="BE308"/>
  <c r="BE334"/>
  <c r="BE378"/>
  <c r="BE398"/>
  <c r="BE121"/>
  <c r="BE189"/>
  <c r="BE196"/>
  <c r="BE221"/>
  <c r="BE346"/>
  <c r="BE177"/>
  <c r="BE208"/>
  <c r="BE230"/>
  <c r="BE316"/>
  <c r="BE342"/>
  <c r="BE350"/>
  <c r="BE390"/>
  <c r="BE428"/>
  <c r="BE141"/>
  <c r="BE153"/>
  <c r="BE227"/>
  <c r="BE320"/>
  <c r="BE374"/>
  <c r="BE432"/>
  <c r="J89"/>
  <c r="BE137"/>
  <c r="BE199"/>
  <c r="BE205"/>
  <c r="BE212"/>
  <c r="BE224"/>
  <c r="BE272"/>
  <c r="BE276"/>
  <c r="BE280"/>
  <c r="BE284"/>
  <c r="BE304"/>
  <c r="BE326"/>
  <c r="BE362"/>
  <c r="BE386"/>
  <c r="BE409"/>
  <c r="BE412"/>
  <c r="BE416"/>
  <c r="BE420"/>
  <c r="BE424"/>
  <c r="BE439"/>
  <c r="BE442"/>
  <c r="BE481"/>
  <c r="BE484"/>
  <c r="BE487"/>
  <c r="BE490"/>
  <c r="BE499"/>
  <c r="BE502"/>
  <c r="BE511"/>
  <c r="BE514"/>
  <c r="BE529"/>
  <c r="BE169"/>
  <c r="BE193"/>
  <c r="BE202"/>
  <c r="BE215"/>
  <c r="BE257"/>
  <c r="BE370"/>
  <c r="F113"/>
  <c r="BE161"/>
  <c r="BE236"/>
  <c r="BE251"/>
  <c r="BE268"/>
  <c r="BE394"/>
  <c r="BE436"/>
  <c r="BE445"/>
  <c r="BE454"/>
  <c r="BE457"/>
  <c r="BE478"/>
  <c r="BE505"/>
  <c r="BE508"/>
  <c r="BE117"/>
  <c r="BE129"/>
  <c r="BE145"/>
  <c r="BE149"/>
  <c r="BE165"/>
  <c r="BE218"/>
  <c r="BE296"/>
  <c r="BE300"/>
  <c r="BE312"/>
  <c i="3" r="F34"/>
  <c i="1" r="BA96"/>
  <c i="4" r="F37"/>
  <c i="1" r="BD97"/>
  <c i="4" r="J30"/>
  <c i="5" r="F36"/>
  <c i="1" r="BC98"/>
  <c i="2" r="J30"/>
  <c i="3" r="J34"/>
  <c i="1" r="AW96"/>
  <c i="4" r="J34"/>
  <c i="1" r="AW97"/>
  <c i="3" r="J30"/>
  <c i="4" r="F35"/>
  <c i="1" r="BB97"/>
  <c i="5" r="F35"/>
  <c i="1" r="BB98"/>
  <c i="2" r="F37"/>
  <c i="1" r="BD95"/>
  <c i="3" r="F35"/>
  <c i="1" r="BB96"/>
  <c i="5" r="F37"/>
  <c i="1" r="BD98"/>
  <c i="3" r="F36"/>
  <c i="1" r="BC96"/>
  <c i="5" r="F34"/>
  <c i="1" r="BA98"/>
  <c i="2" r="F36"/>
  <c i="1" r="BC95"/>
  <c i="2" r="F34"/>
  <c i="1" r="BA95"/>
  <c i="2" r="F35"/>
  <c i="1" r="BB95"/>
  <c i="3" r="F37"/>
  <c i="1" r="BD96"/>
  <c i="4" r="F34"/>
  <c i="1" r="BA97"/>
  <c i="4" r="F36"/>
  <c i="1" r="BC97"/>
  <c i="5" r="J34"/>
  <c i="1" r="AW98"/>
  <c i="2" r="J34"/>
  <c i="1" r="AW95"/>
  <c i="2" l="1" r="J96"/>
  <c i="1" r="AG95"/>
  <c r="AG97"/>
  <c r="AG96"/>
  <c i="2" r="J33"/>
  <c i="1" r="AV95"/>
  <c r="AT95"/>
  <c r="AN95"/>
  <c i="5" r="J30"/>
  <c i="1" r="AG98"/>
  <c r="AG94"/>
  <c i="3" r="J33"/>
  <c i="1" r="AV96"/>
  <c r="AT96"/>
  <c r="AN96"/>
  <c r="AU94"/>
  <c i="5" r="J33"/>
  <c i="1" r="AV98"/>
  <c r="AT98"/>
  <c r="AN98"/>
  <c i="3" r="F33"/>
  <c i="1" r="AZ96"/>
  <c r="BC94"/>
  <c r="W32"/>
  <c r="BD94"/>
  <c r="W33"/>
  <c i="2" r="F33"/>
  <c i="1" r="AZ95"/>
  <c i="4" r="F33"/>
  <c i="1" r="AZ97"/>
  <c r="BA94"/>
  <c r="W30"/>
  <c i="4" r="J33"/>
  <c i="1" r="AV97"/>
  <c r="AT97"/>
  <c r="AN97"/>
  <c i="5" r="F33"/>
  <c i="1" r="AZ98"/>
  <c r="BB94"/>
  <c r="AX94"/>
  <c i="5" l="1" r="J39"/>
  <c i="4" r="J39"/>
  <c i="3" r="J39"/>
  <c i="2" r="J39"/>
  <c i="1" r="AY94"/>
  <c r="AK26"/>
  <c r="W31"/>
  <c r="AZ94"/>
  <c r="AV94"/>
  <c r="AK29"/>
  <c r="AW94"/>
  <c r="AK30"/>
  <c l="1" r="AK35"/>
  <c r="W29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<sst xmlns="http://schemas.openxmlformats.org/spreadsheetml/2006/main">
  <si>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</si>
  <si>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</si>
  <si>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</si>
  <si>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</si>
  <si>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</si>
  <si>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{6d1fc4eb-52b8-4a48-a367-4b41ad955b72}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</si>
  <si>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</si>
  <si>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</si>
  <si>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</si>
  <si>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</si>
  <si>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</si>
  <si>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</si>
  <si>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</si>
  <si>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</si>
  <si>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02/2023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</si>
  <si>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</si>
  <si>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</si>
  <si>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Svařování, navařování, broušení, výměna ocelových součástí výhybek a kolejnic OŘ UNL 2023 - ST Karlovy Vary</t>
  </si>
  <si>
    <t>KSO:</t>
  </si>
  <si>
    <t>CC-CZ:</t>
  </si>
  <si>
    <t>Místo:</t>
  </si>
  <si>
    <t>oblast ST Karlovy Vary</t>
  </si>
  <si>
    <t>Datum:</t>
  </si>
  <si>
    <t>30. 3. 2023</t>
  </si>
  <si>
    <t>Zadavatel:</t>
  </si>
  <si>
    <t>IČ:</t>
  </si>
  <si>
    <t>70994234</t>
  </si>
  <si>
    <t>Správa železnic, s.o.; OŘ ÚNL - ST K. Vary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</si>
  <si>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</si>
  <si>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</si>
  <si>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</si>
  <si>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</si>
  <si>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</si>
  <si>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</si>
  <si>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</si>
  <si>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</si>
  <si>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Ing. Ondřej Šmejkal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</si>
  <si>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</si>
  <si>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</si>
  <si>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</si>
  <si>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</si>
  <si>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</si>
  <si>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</si>
  <si>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</si>
  <si>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</si>
  <si>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</si>
  <si>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</si>
  <si>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</si>
  <si>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</si>
  <si>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</si>
  <si>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</si>
  <si>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</si>
  <si>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</si>
  <si>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</si>
  <si>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</si>
  <si>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</si>
  <si>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</si>
  <si>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</si>
  <si>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</si>
  <si>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</si>
  <si>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</si>
  <si>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</si>
  <si>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</si>
  <si>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</si>
  <si>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</si>
  <si>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</si>
  <si>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</si>
  <si>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</si>
  <si>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</si>
  <si>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</si>
  <si>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</si>
  <si>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</si>
  <si>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</si>
  <si>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</si>
  <si>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</si>
  <si>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</si>
  <si>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</si>
  <si>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</si>
  <si>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</si>
  <si>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</si>
  <si>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</si>
  <si>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</si>
  <si>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</si>
  <si>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A.1</t>
  </si>
  <si>
    <t>Ceník prací (Sborník Správy železnic 2023)</t>
  </si>
  <si>
    <t>STA</t>
  </si>
  <si>
    <t>1</t>
  </si>
  <si>
    <t>{4d96b649-a25b-414c-b99b-372d2310b882}</t>
  </si>
  <si>
    <t>2</t>
  </si>
  <si>
    <t>A.2</t>
  </si>
  <si>
    <t>Materál (Sborník Správy železnic 2023)</t>
  </si>
  <si>
    <t>{96f9f173-a437-4dfc-8cc1-61a604aaaca3}</t>
  </si>
  <si>
    <t>A.3</t>
  </si>
  <si>
    <t>VON (Sborník Správy železnic 2023)</t>
  </si>
  <si>
    <t>{d96489ca-04fb-4e3c-ba5d-49da35ba3c7c}</t>
  </si>
  <si>
    <t>A.4</t>
  </si>
  <si>
    <t>Přepravy (Sborník Správy železnic 2023)</t>
  </si>
  <si>
    <t>{7a7a9584-cbf8-4a08-a804-28ecde7a2fcb}</t>
  </si>
  <si>
    <t>KRYCÍ LIST SOUPISU PRACÍ</t>
  </si>
  <si>
    <t>Objekt:</t>
  </si>
  <si>
    <t>A.1 - Ceník prací (Sborník Správy železnic 2023)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</si>
  <si>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</si>
  <si>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</si>
  <si>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</si>
  <si>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</si>
  <si>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</si>
  <si>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</si>
  <si>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</si>
  <si>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</si>
  <si>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</si>
  <si>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</si>
  <si>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</si>
  <si>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</si>
  <si>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</si>
  <si>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</si>
  <si>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</si>
  <si>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</si>
  <si>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</si>
  <si>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</si>
  <si>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</si>
  <si>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5907010015</t>
  </si>
  <si>
    <t>Výměna LISŮ tvar UIC60, 60E2</t>
  </si>
  <si>
    <t>m</t>
  </si>
  <si>
    <t>Sborník UOŽI 01 2023</t>
  </si>
  <si>
    <t>4</t>
  </si>
  <si>
    <t>ROZPOCET</t>
  </si>
  <si>
    <t>1560712754</t>
  </si>
  <si>
    <t>PP</t>
  </si>
  <si>
    <t>Výměna LISŮ tvar UIC60, 60E2.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</si>
  <si>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PSC</t>
  </si>
  <si>
    <t>Poznámka k souboru cen:_x000d_
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</si>
  <si>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P</t>
  </si>
  <si>
    <t>Poznámka k položce:_x000d_
Metr kolejnice=m</t>
  </si>
  <si>
    <t>5907010035</t>
  </si>
  <si>
    <t>Výměna LISŮ tvar S49, T, 49E1</t>
  </si>
  <si>
    <t>-258375723</t>
  </si>
  <si>
    <t>Výměna LISŮ tvar S49, T, 49E1.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</si>
  <si>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3</t>
  </si>
  <si>
    <t>5907015006</t>
  </si>
  <si>
    <t>Ojedinělá výměna kolejnic stávající upevnění, tvar UIC60, 60E2</t>
  </si>
  <si>
    <t>1355147203</t>
  </si>
  <si>
    <t>Ojedinělá výměna kolejnic stávající upevnění,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</si>
  <si>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Poznámka k souboru cen:_x000d_
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</si>
  <si>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5907015016</t>
  </si>
  <si>
    <t>Ojedinělá výměna kolejnic stávající upevnění, tvar S49, T, 49E1</t>
  </si>
  <si>
    <t>-1494185856</t>
  </si>
  <si>
    <t>Ojedinělá výměna kolejnic stávající upevnění, tvar S49, T,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</si>
  <si>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</t>
  </si>
  <si>
    <t>5907015391</t>
  </si>
  <si>
    <t>Ojedinělá výměna kolejnic současně s výměnou kompletů a pryžové podložky, tvar S49, T, 49E1</t>
  </si>
  <si>
    <t>1032524947</t>
  </si>
  <si>
    <t>Ojedinělá výměna kolejnic současně s výměnou kompletů a pryžové podložky, tvar S49, T, 49E1.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</si>
  <si>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6</t>
  </si>
  <si>
    <t>5907015601</t>
  </si>
  <si>
    <t>Ojedinělá výměna kolejnic současně s výměnou kompletů, vodicích vložek a pryžové podložky, tvar UIC60, 60E2</t>
  </si>
  <si>
    <t>-328652246</t>
  </si>
  <si>
    <t>Ojedinělá výměna kolejnic současně s výměnou kompletů, vodicích vložek a pryžové podložky, tvar UIC60, 60E2.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</si>
  <si>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7</t>
  </si>
  <si>
    <t>5907020016</t>
  </si>
  <si>
    <t>Souvislá výměna kolejnic stávající upevnění, tvar S49, T, 49E1</t>
  </si>
  <si>
    <t>281319929</t>
  </si>
  <si>
    <t>Souvislá výměna kolejnic stávající upevnění, tvar S49, T, 49E1.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</si>
  <si>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Poznámka k souboru cen:_x000d_
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</si>
  <si>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8</t>
  </si>
  <si>
    <t>5907020391</t>
  </si>
  <si>
    <t>Souvislá výměna kolejnic současně s výměnou kompletů a pryžové podložky, tvar S49, T, 49E1</t>
  </si>
  <si>
    <t>-1717021228</t>
  </si>
  <si>
    <t>Souvislá výměna kolejnic současně s výměnou kompletů a pryžové podložky, tvar S49, T, 49E1.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</si>
  <si>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9</t>
  </si>
  <si>
    <t>5907040011</t>
  </si>
  <si>
    <t>Posun kolejnic před svařováním tvar kolejnic UIC60, 60E2, R65</t>
  </si>
  <si>
    <t>-595324768</t>
  </si>
  <si>
    <t>Posun kolejnic před svařováním tvar kolejnic UIC60, 60E2, R65.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</si>
  <si>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Poznámka k souboru cen:_x000d_
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</si>
  <si>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10</t>
  </si>
  <si>
    <t>5907040031</t>
  </si>
  <si>
    <t>Posun kolejnic před svařováním tvar kolejnic S49, T, 49E1</t>
  </si>
  <si>
    <t>-637050710</t>
  </si>
  <si>
    <t>Posun kolejnic před svařováním tvar kolejnic S49, T, 49E1.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</si>
  <si>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11</t>
  </si>
  <si>
    <t>5907045120</t>
  </si>
  <si>
    <t>Příplatek za obtížnost při výměně kolejnic na rozponových podkladnicích tv. S49</t>
  </si>
  <si>
    <t>59362310</t>
  </si>
  <si>
    <t>Příplatek za obtížnost při výměně kolejnic na rozponových podkladnicích tv. S49. Poznámka: 1. V cenách jsou započteny náklady za obtížné podmínky výměny kolejnic.</t>
  </si>
  <si>
    <t>Poznámka k souboru cen:_x000d_
1. V cenách jsou započteny náklady za obtížné podmínky výměny kolejnic.</t>
  </si>
  <si>
    <t>12</t>
  </si>
  <si>
    <t>5907050010</t>
  </si>
  <si>
    <t>Dělení kolejnic řezáním nebo rozbroušením, soustavy UIC60 nebo R65</t>
  </si>
  <si>
    <t>kus</t>
  </si>
  <si>
    <t>1687948298</t>
  </si>
  <si>
    <t>Dělení kolejnic řezáním nebo rozbroušením, soustavy UIC60 nebo R65. Poznámka: 1. V cenách jsou započteny náklady na manipulaci, podložení, označení a provedení řezu kolejnice.</t>
  </si>
  <si>
    <t>Poznámka k souboru cen:_x000d_
1. V cenách jsou započteny náklady na manipulaci, podložení, označení a provedení řezu kolejnice.</t>
  </si>
  <si>
    <t>Poznámka k položce:_x000d_
Řez=kus</t>
  </si>
  <si>
    <t>13</t>
  </si>
  <si>
    <t>5907050020</t>
  </si>
  <si>
    <t>Dělení kolejnic řezáním nebo rozbroušením, soustavy S49 nebo T</t>
  </si>
  <si>
    <t>-1496830860</t>
  </si>
  <si>
    <t>Dělení kolejnic řezáním nebo rozbroušením, soustavy S49 nebo T. Poznámka: 1. V cenách jsou započteny náklady na manipulaci, podložení, označení a provedení řezu kolejnice.</t>
  </si>
  <si>
    <t>14</t>
  </si>
  <si>
    <t>5907050030</t>
  </si>
  <si>
    <t>Dělení kolejnic řezáním nebo rozbroušením, soustavy A</t>
  </si>
  <si>
    <t>-1036647878</t>
  </si>
  <si>
    <t>Dělení kolejnic řezáním nebo rozbroušením, soustavy A. Poznámka: 1. V cenách jsou započteny náklady na manipulaci, podložení, označení a provedení řezu kolejnice.</t>
  </si>
  <si>
    <t>5907050110</t>
  </si>
  <si>
    <t>Dělení kolejnic kyslíkem, soustavy UIC60 nebo R65</t>
  </si>
  <si>
    <t>2030294193</t>
  </si>
  <si>
    <t>Dělení kolejnic kyslíkem, soustavy UIC60 nebo R65. Poznámka: 1. V cenách jsou započteny náklady na manipulaci, podložení, označení a provedení řezu kolejnice.</t>
  </si>
  <si>
    <t>16</t>
  </si>
  <si>
    <t>5907050120</t>
  </si>
  <si>
    <t>Dělení kolejnic kyslíkem, soustavy S49 nebo T</t>
  </si>
  <si>
    <t>48819716</t>
  </si>
  <si>
    <t>Dělení kolejnic kyslíkem, soustavy S49 nebo T. Poznámka: 1. V cenách jsou započteny náklady na manipulaci, podložení, označení a provedení řezu kolejnice.</t>
  </si>
  <si>
    <t>17</t>
  </si>
  <si>
    <t>5907055030</t>
  </si>
  <si>
    <t>Vrtání kolejnic otvor o průměru přes 23 mm</t>
  </si>
  <si>
    <t>1836616590</t>
  </si>
  <si>
    <t>Vrtání kolejnic otvor o průměru přes 23 mm. Poznámka: 1. V cenách jsou započteny náklady na manipulaci, podložení, označení a provedení vrtu ve stojině kolejnice.</t>
  </si>
  <si>
    <t>Poznámka k souboru cen:_x000d_
1. V cenách jsou započteny náklady na manipulaci, podložení, označení a provedení vrtu ve stojině kolejnice.</t>
  </si>
  <si>
    <t>Poznámka k položce:_x000d_
Vrt=kus</t>
  </si>
  <si>
    <t>18</t>
  </si>
  <si>
    <t>5908005125</t>
  </si>
  <si>
    <t>Oprava kolejnicového styku demontáž spojky tvar S49, T, A</t>
  </si>
  <si>
    <t>-259431157</t>
  </si>
  <si>
    <t>Oprava kolejnicového styku demontáž spojky tvar S49, T, A.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</si>
  <si>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Poznámka k souboru cen:_x000d_
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</si>
  <si>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Poznámka k položce:_x000d_
Spojka=kus</t>
  </si>
  <si>
    <t>19</t>
  </si>
  <si>
    <t>5908005225</t>
  </si>
  <si>
    <t>Oprava kolejnicového styku montáž spojky tvar S49, T, A</t>
  </si>
  <si>
    <t>-1819721516</t>
  </si>
  <si>
    <t>Oprava kolejnicového styku montáž spojky tvar S49, T, A.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</si>
  <si>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20</t>
  </si>
  <si>
    <t>5908030015</t>
  </si>
  <si>
    <t>Zřízení A-LISU soupravou in-sittu tvar UIC60, R65</t>
  </si>
  <si>
    <t>styk</t>
  </si>
  <si>
    <t>236369518</t>
  </si>
  <si>
    <t>Zřízení A-LISU soupravou in-sittu tvar UIC60, R65.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</si>
  <si>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Poznámka k souboru cen:_x000d_
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</si>
  <si>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5908030035</t>
  </si>
  <si>
    <t>Zřízení A-LISU soupravou in-sittu tvar S49</t>
  </si>
  <si>
    <t>-1485210155</t>
  </si>
  <si>
    <t>Zřízení A-LISU soupravou in-sittu tvar S49.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</si>
  <si>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22</t>
  </si>
  <si>
    <t>5908035015</t>
  </si>
  <si>
    <t>Oprava LISU soupravou in-sittu tvar UIC60, R65</t>
  </si>
  <si>
    <t>-2115472777</t>
  </si>
  <si>
    <t>Oprava LISU soupravou in-sittu tvar UIC60, R65.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</si>
  <si>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Poznámka k souboru cen:_x000d_
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</si>
  <si>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23</t>
  </si>
  <si>
    <t>5908035035</t>
  </si>
  <si>
    <t>Oprava LISU soupravou in-sittu tvar S49</t>
  </si>
  <si>
    <t>-858218913</t>
  </si>
  <si>
    <t>Oprava LISU soupravou in-sittu tvar S49.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</si>
  <si>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24</t>
  </si>
  <si>
    <t>5908036035</t>
  </si>
  <si>
    <t>Oprava LISU plastovými spojkami tvar S49</t>
  </si>
  <si>
    <t>-1972334639</t>
  </si>
  <si>
    <t>Oprava LISU plastovými spojkami tvar S49. Poznámka: 1. V cenách jsou započteny náklady na demontáž upevňovadel, rozebrání, očištění a obroušení, výměnu profilové vložky, úpravu pryžových podložek, montáž spojek, dotažení styku a ošetření součástí mazivem. 2. V cenách nejsou obsaženy náklady na dodávku materiálu.</t>
  </si>
  <si>
    <t>Poznámka k souboru cen:_x000d_
1. V cenách jsou započteny náklady na demontáž upevňovadel, rozebrání, očištění a obroušení, výměnu profilové vložky, úpravu pryžových podložek, montáž spojek, dotažení styku a ošetření součástí mazivem. 2. V cenách nejsou obsaženy náklady na dodávku materiálu.</t>
  </si>
  <si>
    <t>25</t>
  </si>
  <si>
    <t>5910010130</t>
  </si>
  <si>
    <t>Odtavovací stykové svařování kolejnic užitých ve stabilní svařovně vstupní délky přes 10 m tv. S49</t>
  </si>
  <si>
    <t>-157880407</t>
  </si>
  <si>
    <t>Odtavovací stykové svařování kolejnic užitých ve stabilní svařovně vstupní délky přes 10 m tv. S49.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 a vedení výrobní dokumentace. 2. V cenách nejsou obsaženy náklady na kontrolu svaru ultrazvukem a dodávku kolejnic.</t>
  </si>
  <si>
    <t>Poznámka k souboru cen:_x000d_
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 a vedení výrobní dokumentace. 2. V cenách nejsou obsaženy náklady na kontrolu svaru ultrazvukem a dodávku kolejnic.</t>
  </si>
  <si>
    <t>26</t>
  </si>
  <si>
    <t>5910015020</t>
  </si>
  <si>
    <t>Odtavovací stykové svařování mobilní svářečkou kolejnic nových délky do 150 m tv. S49</t>
  </si>
  <si>
    <t>svar</t>
  </si>
  <si>
    <t>1723930271</t>
  </si>
  <si>
    <t>Odtavovací stykové svařování mobilní svářečkou kolejnic nových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</si>
  <si>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Poznámka k souboru cen:_x000d_
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</si>
  <si>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27</t>
  </si>
  <si>
    <t>5910015230</t>
  </si>
  <si>
    <t>Odtavovací stykové svařování mobilní svářečkou kolejnic užitých délky do 150 m tv. S49</t>
  </si>
  <si>
    <t>-1165784516</t>
  </si>
  <si>
    <t>Odtavovací stykové svařování mobilní svářečkou kolejnic užitých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</si>
  <si>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28</t>
  </si>
  <si>
    <t>5910020330</t>
  </si>
  <si>
    <t>Svařování kolejnic termitem plný předehřev standardní spára svar přechodový tv. UIC60/S49</t>
  </si>
  <si>
    <t>1817876956</t>
  </si>
  <si>
    <t>Svařování kolejnic termitem plný předehřev standardní spára svar přechodový tv. UIC60/S49.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</si>
  <si>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</si>
  <si>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29</t>
  </si>
  <si>
    <t>5910020340</t>
  </si>
  <si>
    <t>Svařování kolejnic termitem plný předehřev standardní spára svar přechodový tv. S49/A</t>
  </si>
  <si>
    <t>-677944970</t>
  </si>
  <si>
    <t>Svařování kolejnic termitem plný předehřev standardní spára svar přechodový tv. S49/A.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</si>
  <si>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30</t>
  </si>
  <si>
    <t>5910021010</t>
  </si>
  <si>
    <t>Svařování kolejnic termitem zkrácený předehřev standardní spára svar sériový tv. UIC60</t>
  </si>
  <si>
    <t>1695754632</t>
  </si>
  <si>
    <t>Svařování kolejnic termitem zkrácený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</si>
  <si>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31</t>
  </si>
  <si>
    <t>5910021020</t>
  </si>
  <si>
    <t>Svařování kolejnic termitem zkrácený předehřev standardní spára svar sériový tv. S49</t>
  </si>
  <si>
    <t>1383253425</t>
  </si>
  <si>
    <t>Svařování kolejnic termitem zkrácený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</si>
  <si>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32</t>
  </si>
  <si>
    <t>5910021110</t>
  </si>
  <si>
    <t>Svařování kolejnic termitem zkrácený předehřev standardní spára svar jednotlivý tv. UIC60</t>
  </si>
  <si>
    <t>461234255</t>
  </si>
  <si>
    <t>Svařování kolejnic termitem zkrácený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</si>
  <si>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33</t>
  </si>
  <si>
    <t>5910021120</t>
  </si>
  <si>
    <t>Svařování kolejnic termitem zkrácený předehřev standardní spára svar jednotlivý tv. S49</t>
  </si>
  <si>
    <t>-801839285</t>
  </si>
  <si>
    <t>Svařování kolejnic termitem zkrácený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</si>
  <si>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34</t>
  </si>
  <si>
    <t>5910022010</t>
  </si>
  <si>
    <t>Svařování kolejnic termitem krátký předehřev široká spára, krátký předehřev svar jednotlivý tv. UIC60</t>
  </si>
  <si>
    <t>-291946357</t>
  </si>
  <si>
    <t>Svařování kolejnic termitem krátký předehřev široká spára, krátký předehřev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</si>
  <si>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35</t>
  </si>
  <si>
    <t>5910022030</t>
  </si>
  <si>
    <t>Svařování kolejnic termitem krátký předehřev široká spára, krátký předehřev svar jednotlivý tv. S49</t>
  </si>
  <si>
    <t>-28736081</t>
  </si>
  <si>
    <t>Svařování kolejnic termitem krátký předehřev široká spára, krátký předehřev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</si>
  <si>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36</t>
  </si>
  <si>
    <t>5910025130</t>
  </si>
  <si>
    <t>Svařování kolejnic elektrickým obloukem svar jednotlivý tv. S49</t>
  </si>
  <si>
    <t>616859887</t>
  </si>
  <si>
    <t>Svařování kolejnic elektrickým obloukem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</si>
  <si>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</si>
  <si>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37</t>
  </si>
  <si>
    <t>5910030310</t>
  </si>
  <si>
    <t>Příplatek za směrové vyrovnání kolejnic v obloucích o poloměru 300 m a menším</t>
  </si>
  <si>
    <t>-2053597785</t>
  </si>
  <si>
    <t>Příplatek za směrové vyrovnání kolejnic v obloucích o poloměru 300 m a menším. Poznámka: 1. V cenách jsou započteny náklady na použití přípravku pro směrové vyrovnání kolejnic.</t>
  </si>
  <si>
    <t>Poznámka k souboru cen:_x000d_
1. V cenách jsou započteny náklady na použití přípravku pro směrové vyrovnání kolejnic.</t>
  </si>
  <si>
    <t>38</t>
  </si>
  <si>
    <t>5910035010</t>
  </si>
  <si>
    <t>Dosažení dovolené upínací teploty v BK prodloužením kolejnicového pásu v koleji tv. UIC60</t>
  </si>
  <si>
    <t>-1964775179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</si>
  <si>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</si>
  <si>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Poznámka k souboru cen:_x000d_
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</si>
  <si>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39</t>
  </si>
  <si>
    <t>5910035030</t>
  </si>
  <si>
    <t>Dosažení dovolené upínací teploty v BK prodloužením kolejnicového pásu v koleji tv. S49</t>
  </si>
  <si>
    <t>-1695475992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</si>
  <si>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</si>
  <si>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40</t>
  </si>
  <si>
    <t>5910035110</t>
  </si>
  <si>
    <t>Dosažení dovolené upínací teploty v BK prodloužením kolejnicového pásu ve výhybce tv. UIC60</t>
  </si>
  <si>
    <t>-1167674944</t>
  </si>
  <si>
    <t>Dosažení dovolené upínací teploty v BK prodloužením kolejnicového pásu ve výhybce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</si>
  <si>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41</t>
  </si>
  <si>
    <t>5910035130</t>
  </si>
  <si>
    <t>Dosažení dovolené upínací teploty v BK prodloužením kolejnicového pásu ve výhybce tv. S49</t>
  </si>
  <si>
    <t>1765203140</t>
  </si>
  <si>
    <t>Dosažení dovolené upínací teploty v BK prodloužením kolejnicového pásu ve výhybce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</si>
  <si>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42</t>
  </si>
  <si>
    <t>5910040215</t>
  </si>
  <si>
    <t>Umožnění volné dilatace kolejnice bez demontáže nebo montáže upevňovadel s osazením a odstraněním kluzných podložek</t>
  </si>
  <si>
    <t>-127595320</t>
  </si>
  <si>
    <t>Umožnění volné dilatace kolejnice bez demontáže nebo montáže upevňovadel s osazením a odstraněním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</si>
  <si>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Poznámka k souboru cen:_x000d_
1. V cenách jsou započteny náklady na uvolnění, demontáž a rovnoměrné prodloužení nebo zkrácení kolejnice, vyznačení značek a vedení dokumentace. 2. V cenách nejsou obsaženy náklady na demontáž kolejnicových spojek.</t>
  </si>
  <si>
    <t>43</t>
  </si>
  <si>
    <t>5910040315</t>
  </si>
  <si>
    <t>Umožnění volné dilatace kolejnice demontáž upevňovadel s osazením kluzných podložek</t>
  </si>
  <si>
    <t>-805504327</t>
  </si>
  <si>
    <t>Umožnění volné dilatace kolejnice demontáž upevňovadel s osazením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</si>
  <si>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44</t>
  </si>
  <si>
    <t>5910040415</t>
  </si>
  <si>
    <t>Umožnění volné dilatace kolejnice montáž upevňovadel s odstraněním kluzných podložek</t>
  </si>
  <si>
    <t>2032075449</t>
  </si>
  <si>
    <t>Umožnění volné dilatace kolejnice montáž upevňovadel s odstraněním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</si>
  <si>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45</t>
  </si>
  <si>
    <t>5910050010</t>
  </si>
  <si>
    <t>Umožnění volné dilatace dílů výhybek demontáž upevňovadel výhybka I. generace</t>
  </si>
  <si>
    <t>-2077038268</t>
  </si>
  <si>
    <t>Umožnění volné dilatace dílů výhybek demontáž upevňovadel výhybka I. generace. Poznámka: 1. V cenách jsou započteny náklady na uvolnění dílů výhybky a jejich rovnoměrné prodloužení nebo zkrácení. 2. V cenách nejsou obsaženy náklady na demontáž spojek.</t>
  </si>
  <si>
    <t>Poznámka k souboru cen:_x000d_
1. V cenách jsou započteny náklady na uvolnění dílů výhybky a jejich rovnoměrné prodloužení nebo zkrácení. 2. V cenách nejsou obsaženy náklady na demontáž spojek.</t>
  </si>
  <si>
    <t>Poznámka k položce:_x000d_
Rozvinutá délka výhybky=m</t>
  </si>
  <si>
    <t>46</t>
  </si>
  <si>
    <t>5910050020</t>
  </si>
  <si>
    <t>Umožnění volné dilatace dílů výhybek demontáž upevňovadel výhybka II. generace</t>
  </si>
  <si>
    <t>-1417719</t>
  </si>
  <si>
    <t>Umožnění volné dilatace dílů výhybek demontáž upevňovadel výhybka II. generace. Poznámka: 1. V cenách jsou započteny náklady na uvolnění dílů výhybky a jejich rovnoměrné prodloužení nebo zkrácení. 2. V cenách nejsou obsaženy náklady na demontáž spojek.</t>
  </si>
  <si>
    <t>47</t>
  </si>
  <si>
    <t>5910050110</t>
  </si>
  <si>
    <t>Umožnění volné dilatace dílů výhybek montáž upevňovadel výhybka I. generace</t>
  </si>
  <si>
    <t>2140330863</t>
  </si>
  <si>
    <t>Umožnění volné dilatace dílů výhybek montáž upevňovadel výhybka I. generace. Poznámka: 1. V cenách jsou započteny náklady na uvolnění dílů výhybky a jejich rovnoměrné prodloužení nebo zkrácení. 2. V cenách nejsou obsaženy náklady na demontáž spojek.</t>
  </si>
  <si>
    <t>48</t>
  </si>
  <si>
    <t>5910050120</t>
  </si>
  <si>
    <t>Umožnění volné dilatace dílů výhybek montáž upevňovadel výhybka II. generace</t>
  </si>
  <si>
    <t>-151836601</t>
  </si>
  <si>
    <t>Umožnění volné dilatace dílů výhybek montáž upevňovadel výhybka II. generace. Poznámka: 1. V cenách jsou započteny náklady na uvolnění dílů výhybky a jejich rovnoměrné prodloužení nebo zkrácení. 2. V cenách nejsou obsaženy náklady na demontáž spojek.</t>
  </si>
  <si>
    <t>49</t>
  </si>
  <si>
    <t>5910060010</t>
  </si>
  <si>
    <t>Ojedinělé broušení kolejnic R260 do hloubky do 2 mm</t>
  </si>
  <si>
    <t>-1208918159</t>
  </si>
  <si>
    <t>Ojedinělé broušení kolejnic R260 do hloubky do 2 mm. Poznámka: 1. V cenách jsou započteny náklady na ruční odstranění povrchových vad, převalků ruční nebo pojezdovou bruskou s optimalizací příčného profilu a geometrie hlavy kolejnice.</t>
  </si>
  <si>
    <t>Poznámka k souboru cen:_x000d_
1. V cenách jsou započteny náklady na ruční odstranění povrchových vad, převalků ruční nebo pojezdovou bruskou s optimalizací příčného profilu a geometrie hlavy kolejnice.</t>
  </si>
  <si>
    <t>50</t>
  </si>
  <si>
    <t>5910060020</t>
  </si>
  <si>
    <t>Ojedinělé broušení kolejnic R260 do hloubky přes 2 mm</t>
  </si>
  <si>
    <t>705971837</t>
  </si>
  <si>
    <t>Ojedinělé broušení kolejnic R260 do hloubky přes 2 mm. Poznámka: 1. V cenách jsou započteny náklady na ruční odstranění povrchových vad, převalků ruční nebo pojezdovou bruskou s optimalizací příčného profilu a geometrie hlavy kolejnice.</t>
  </si>
  <si>
    <t>51</t>
  </si>
  <si>
    <t>5910060110</t>
  </si>
  <si>
    <t>Ojedinělé broušení kolejnic R350HT do hloubky do 2 mm</t>
  </si>
  <si>
    <t>-1579042675</t>
  </si>
  <si>
    <t>Ojedinělé broušení kolejnic R350HT do hloubky do 2 mm. Poznámka: 1. V cenách jsou započteny náklady na ruční odstranění povrchových vad, převalků ruční nebo pojezdovou bruskou s optimalizací příčného profilu a geometrie hlavy kolejnice.</t>
  </si>
  <si>
    <t>52</t>
  </si>
  <si>
    <t>5910060120</t>
  </si>
  <si>
    <t>Ojedinělé broušení kolejnic R350HT do hloubky přes 2 mm</t>
  </si>
  <si>
    <t>-1748772338</t>
  </si>
  <si>
    <t>Ojedinělé broušení kolejnic R350HT do hloubky přes 2 mm. Poznámka: 1. V cenách jsou započteny náklady na ruční odstranění povrchových vad, převalků ruční nebo pojezdovou bruskou s optimalizací příčného profilu a geometrie hlavy kolejnice.</t>
  </si>
  <si>
    <t>53</t>
  </si>
  <si>
    <t>5910063010</t>
  </si>
  <si>
    <t>Opravné souvislé broušení kolejnic R260 head checking, povrchové vady, příčný a podélný profil hloubky do 2 mm</t>
  </si>
  <si>
    <t>1247158992</t>
  </si>
  <si>
    <t>Opravné souvislé broušení kolejnic R260 head checking, povrchové vady, příčný a podélný profil hloubky do 2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</si>
  <si>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Poznámka k souboru cen:_x000d_
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</si>
  <si>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54</t>
  </si>
  <si>
    <t>5910063020</t>
  </si>
  <si>
    <t>Opravné souvislé broušení kolejnic R260 head checking, povrchové vady, příčný a podélný profil hloubky přes 2 mm do 4 mm</t>
  </si>
  <si>
    <t>1968708749</t>
  </si>
  <si>
    <t>Opravné souvislé broušení kolejnic R260 head checking, povrchové vady, příčný a podélný profil hloubky přes 2 mm do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</si>
  <si>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55</t>
  </si>
  <si>
    <t>5910063030</t>
  </si>
  <si>
    <t>Opravné souvislé broušení kolejnic R260 head checking, povrchové vady, příčný a podélný profil hloubky přes 4 mm</t>
  </si>
  <si>
    <t>1394763338</t>
  </si>
  <si>
    <t>Opravné souvislé broušení kolejnic R260 head checking, povrchové vady, příčný a podélný profil hloubky přes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</si>
  <si>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56</t>
  </si>
  <si>
    <t>5910063050</t>
  </si>
  <si>
    <t>Opravné souvislé broušení kolejnic R260 příčný a podélný profil oprava příčného a podélného profilu</t>
  </si>
  <si>
    <t>-671277401</t>
  </si>
  <si>
    <t>Opravné souvislé broušení kolejnic R260 příčný a podélný profil oprava příčného a podélného profilu.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</si>
  <si>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57</t>
  </si>
  <si>
    <t>5910063060</t>
  </si>
  <si>
    <t>Opravné souvislé broušení kolejnic R260 příčný a podélný profil vlnkovitost</t>
  </si>
  <si>
    <t>-1459587188</t>
  </si>
  <si>
    <t>Opravné souvislé broušení kolejnic R260 příčný a podélný profil vlnkovitost.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</si>
  <si>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58</t>
  </si>
  <si>
    <t>5910070010R01</t>
  </si>
  <si>
    <t>Základní reprofilace kolejnicových profilů výhybky broušení, frézování a hoblování</t>
  </si>
  <si>
    <t>512</t>
  </si>
  <si>
    <t>1888910629</t>
  </si>
  <si>
    <t>Základní reprofilace kolejnicových profilů výhybky broušení, frézování a hoblování. Poznámka: 1. V ceně jsou započteny náklady na úpravu příčného profilu kolejnic výhybky včetně jazyků a srdcovky. Cena platí pro reprofilaci celé šíři pojížděné plochy a hloubku úběru materiálu 0,25 až 1 mm. Reprofilace mimo tyto kritéria se oceňují cenami opravné reprofilace. 2. U strojní reprofilace cena obsahuje náklady na záznam příčných profilů reprofilovaných kolejnic a záznam podélného profilu v celé délce výhybky. 3. U ruční reprofilace cena obsahuje náklady na záznam tvaru příčného profilu před a po reprofilaci včetně fotodokumentace. 4. Počet záznamů příčných profilů kolejnicových součástí výhybek při jejich reprofilacije stanoven smluvním vztahem a vychází z předpisů správce infrastruktury.</t>
  </si>
  <si>
    <t>59</t>
  </si>
  <si>
    <t>5910075010</t>
  </si>
  <si>
    <t>Opravná reprofilace jazyka šíře plochy do 30 mm hloubky do 2 mm</t>
  </si>
  <si>
    <t>-1379020564</t>
  </si>
  <si>
    <t>Opravná reprofilace jazyka šíře plochy do 30 mm hloubky do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</si>
  <si>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souboru cen:_x000d_
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</si>
  <si>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položce:_x000d_
Metr jazyka=m</t>
  </si>
  <si>
    <t>60</t>
  </si>
  <si>
    <t>5910075020</t>
  </si>
  <si>
    <t>Opravná reprofilace jazyka šíře plochy do 30 mm hloubky přes 2 mm</t>
  </si>
  <si>
    <t>1241631134</t>
  </si>
  <si>
    <t>Opravná reprofilace jazyka šíře plochy do 30 mm hloubky přes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</si>
  <si>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61</t>
  </si>
  <si>
    <t>5910075050</t>
  </si>
  <si>
    <t>Opravná reprofilace jazyka šíře plochy přes 30 mm hloubky do 2 mm</t>
  </si>
  <si>
    <t>1426351448</t>
  </si>
  <si>
    <t>Opravná reprofilace jazyka šíře plochy přes 30 mm hloubky do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</si>
  <si>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62</t>
  </si>
  <si>
    <t>5910075060</t>
  </si>
  <si>
    <t>Opravná reprofilace jazyka šíře plochy přes 30 mm hloubky přes 2 mm</t>
  </si>
  <si>
    <t>-439381972</t>
  </si>
  <si>
    <t>Opravná reprofilace jazyka šíře plochy přes 30 mm hloubky přes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</si>
  <si>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63</t>
  </si>
  <si>
    <t>5910075110</t>
  </si>
  <si>
    <t>Opravná reprofilace opornice šíře plochy do 30 mm hloubky do 2 mm</t>
  </si>
  <si>
    <t>1741014456</t>
  </si>
  <si>
    <t>Opravná reprofilace opornice šíře plochy do 30 mm hloubky do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</si>
  <si>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položce:_x000d_
Metr opornice=m</t>
  </si>
  <si>
    <t>64</t>
  </si>
  <si>
    <t>5910075120</t>
  </si>
  <si>
    <t>Opravná reprofilace opornice šíře plochy do 30 mm hloubky přes 2 mm</t>
  </si>
  <si>
    <t>-1978125129</t>
  </si>
  <si>
    <t>Opravná reprofilace opornice šíře plochy do 30 mm hloubky přes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</si>
  <si>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65</t>
  </si>
  <si>
    <t>5910075150</t>
  </si>
  <si>
    <t>Opravná reprofilace opornice šíře plochy přes 30 mm hloubky do 2 mm</t>
  </si>
  <si>
    <t>-622782218</t>
  </si>
  <si>
    <t>Opravná reprofilace opornice šíře plochy přes 30 mm hloubky do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</si>
  <si>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66</t>
  </si>
  <si>
    <t>5910075160</t>
  </si>
  <si>
    <t>Opravná reprofilace opornice šíře plochy přes 30 mm hloubky přes 2 mm</t>
  </si>
  <si>
    <t>-170079323</t>
  </si>
  <si>
    <t>Opravná reprofilace opornice šíře plochy přes 30 mm hloubky přes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</si>
  <si>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67</t>
  </si>
  <si>
    <t>5910075210</t>
  </si>
  <si>
    <t>Opravná reprofilace výhybkové kolejnice šíře plochy do 30 mm hloubky do 2 mm</t>
  </si>
  <si>
    <t>448050711</t>
  </si>
  <si>
    <t>Opravná reprofilace výhybkové kolejnice šíře plochy do 30 mm hloubky do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</si>
  <si>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položce:_x000d_
Metr výhybkové kolejnice =m</t>
  </si>
  <si>
    <t>68</t>
  </si>
  <si>
    <t>5910075220</t>
  </si>
  <si>
    <t>Opravná reprofilace výhybkové kolejnice šíře plochy do 30 mm hloubky přes 2 mm</t>
  </si>
  <si>
    <t>2127030491</t>
  </si>
  <si>
    <t>Opravná reprofilace výhybkové kolejnice šíře plochy do 30 mm hloubky přes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</si>
  <si>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69</t>
  </si>
  <si>
    <t>5910075250</t>
  </si>
  <si>
    <t>Opravná reprofilace výhybkové kolejnice šíře plochy přes 30 mm hloubky do 2 mm</t>
  </si>
  <si>
    <t>649581092</t>
  </si>
  <si>
    <t>Opravná reprofilace výhybkové kolejnice šíře plochy přes 30 mm hloubky do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</si>
  <si>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70</t>
  </si>
  <si>
    <t>5910075260</t>
  </si>
  <si>
    <t>Opravná reprofilace výhybkové kolejnice šíře plochy přes 30 mm hloubky přes 2 mm</t>
  </si>
  <si>
    <t>1355461943</t>
  </si>
  <si>
    <t>Opravná reprofilace výhybkové kolejnice šíře plochy přes 30 mm hloubky přes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</si>
  <si>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71</t>
  </si>
  <si>
    <t>5910080110</t>
  </si>
  <si>
    <t>Opravná reprofilace srdcovky jednoduché 1:7,5 a 1:9 hloubky do 2 mm</t>
  </si>
  <si>
    <t>137438610</t>
  </si>
  <si>
    <t>Opravná reprofilace srdcovky jednoduché 1:7,5 a 1:9 hloubky do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</si>
  <si>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souboru cen:_x000d_
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</si>
  <si>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položce:_x000d_
Srdcovka=kus</t>
  </si>
  <si>
    <t>72</t>
  </si>
  <si>
    <t>5910080120</t>
  </si>
  <si>
    <t>Opravná reprofilace srdcovky jednoduché 1:7,5 a 1:9 hloubky přes 2 mm</t>
  </si>
  <si>
    <t>-639101493</t>
  </si>
  <si>
    <t>Opravná reprofilace srdcovky jednoduché 1:7,5 a 1:9 hloubky přes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</si>
  <si>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73</t>
  </si>
  <si>
    <t>5910080210</t>
  </si>
  <si>
    <t>Opravná reprofilace srdcovky jednoduché 1:11 a 1:12 hloubky do 2 mm</t>
  </si>
  <si>
    <t>1831940641</t>
  </si>
  <si>
    <t>Opravná reprofilace srdcovky jednoduché 1:11 a 1:12 hloubky do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</si>
  <si>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74</t>
  </si>
  <si>
    <t>5910080220</t>
  </si>
  <si>
    <t>Opravná reprofilace srdcovky jednoduché 1:11 a 1:12 hloubky přes 2 mm</t>
  </si>
  <si>
    <t>-860363813</t>
  </si>
  <si>
    <t>Opravná reprofilace srdcovky jednoduché 1:11 a 1:12 hloubky přes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</si>
  <si>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75</t>
  </si>
  <si>
    <t>5910080310</t>
  </si>
  <si>
    <t>Opravná reprofilace srdcovky jednoduché 1:14 a 1:18,5 hloubky do 2 mm</t>
  </si>
  <si>
    <t>860084990</t>
  </si>
  <si>
    <t>Opravná reprofilace srdcovky jednoduché 1:14 a 1:18,5 hloubky do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</si>
  <si>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76</t>
  </si>
  <si>
    <t>5910080320</t>
  </si>
  <si>
    <t>Opravná reprofilace srdcovky jednoduché 1:14 a 1:18,5 hloubky přes 2 mm</t>
  </si>
  <si>
    <t>-1173364307</t>
  </si>
  <si>
    <t>Opravná reprofilace srdcovky jednoduché 1:14 a 1:18,5 hloubky přes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</si>
  <si>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77</t>
  </si>
  <si>
    <t>5910080810</t>
  </si>
  <si>
    <t>Opravná reprofilace srdcovky dvojité do 2 mm</t>
  </si>
  <si>
    <t>-100512676</t>
  </si>
  <si>
    <t>Opravná reprofilace srdcovky dvojité do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</si>
  <si>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78</t>
  </si>
  <si>
    <t>5910080820</t>
  </si>
  <si>
    <t>Opravná reprofilace srdcovky dvojité přes 2 mm</t>
  </si>
  <si>
    <t>778032175</t>
  </si>
  <si>
    <t>Opravná reprofilace srdcovky dvojité přes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</si>
  <si>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79</t>
  </si>
  <si>
    <t>5910085015</t>
  </si>
  <si>
    <t>Navaření hlavy kolejnice tvar UIC60, R65</t>
  </si>
  <si>
    <t>cm2</t>
  </si>
  <si>
    <t>-404007497</t>
  </si>
  <si>
    <t>Navaření hlavy kolejnice tvar UIC60, R65. Poznámka: 1. V cenách sou započteny náklady na navaření hlavy kolejnice podle schváleného technologického postupu. 2. V cenách nejsou obsaženy náklady na podbití, demontáž a montáž spojek a nedestruktivní kontrolu ultrazvukem.</t>
  </si>
  <si>
    <t>Poznámka k souboru cen:_x000d_
1. V cenách sou započteny náklady na navaření hlavy kolejnice podle schváleného technologického postupu. 2. V cenách nejsou obsaženy náklady na podbití, demontáž a montáž spojek a nedestruktivní kontrolu ultrazvukem.</t>
  </si>
  <si>
    <t>80</t>
  </si>
  <si>
    <t>5910085045</t>
  </si>
  <si>
    <t>Navaření hlavy kolejnice tvar S49, T, A</t>
  </si>
  <si>
    <t>756616208</t>
  </si>
  <si>
    <t>Navaření hlavy kolejnice tvar S49, T, A. Poznámka: 1. V cenách sou započteny náklady na navaření hlavy kolejnice podle schváleného technologického postupu. 2. V cenách nejsou obsaženy náklady na podbití, demontáž a montáž spojek a nedestruktivní kontrolu ultrazvukem.</t>
  </si>
  <si>
    <t>81</t>
  </si>
  <si>
    <t>5910090050</t>
  </si>
  <si>
    <t>Navaření srdcovky jednoduché montované z kolejnic montované z kolejnic úhel odbočení 5°-7,9° (1:7,5 až 1:9) hloubky do 10 mm</t>
  </si>
  <si>
    <t>-958181896</t>
  </si>
  <si>
    <t>Navaření srdcovky jednoduché montované z kolejnic montované z kolejnic úhel odbočení 5°-7,9° (1:7,5 až 1:9) hloubky do 10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</si>
  <si>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Poznámka k souboru cen:_x000d_
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</si>
  <si>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82</t>
  </si>
  <si>
    <t>5910090060</t>
  </si>
  <si>
    <t>Navaření srdcovky jednoduché montované z kolejnic montované z kolejnic úhel odbočení 5°-7,9° (1:7,5 až 1:9) hloubky přes 10 do 20 mm</t>
  </si>
  <si>
    <t>1516172084</t>
  </si>
  <si>
    <t>Navaření srdcovky jednoduché montované z kolejnic montované z kolejnic úhel odbočení 5°-7,9° (1:7,5 až 1:9)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</si>
  <si>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83</t>
  </si>
  <si>
    <t>5910090070</t>
  </si>
  <si>
    <t>Navaření srdcovky jednoduché montované z kolejnic montované z kolejnic úhel odbočení 5°-7,9° (1:7,5 až 1:9) hloubky přes 20 do 35 mm</t>
  </si>
  <si>
    <t>-38303988</t>
  </si>
  <si>
    <t>Navaření srdcovky jednoduché montované z kolejnic montované z kolejnic úhel odbočení 5°-7,9° (1:7,5 až 1:9) hloubky přes 20 do 35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</si>
  <si>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84</t>
  </si>
  <si>
    <t>5910090110</t>
  </si>
  <si>
    <t>Navaření srdcovky jednoduché montované z kolejnic montované z kolejnic úhel odbočení 3,5°-4,9° (1:11 až 1:14) hloubky do 10 mm</t>
  </si>
  <si>
    <t>2106132486</t>
  </si>
  <si>
    <t>Navaření srdcovky jednoduché montované z kolejnic montované z kolejnic úhel odbočení 3,5°-4,9° (1:11 až 1:14) hloubky do 10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</si>
  <si>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85</t>
  </si>
  <si>
    <t>5910090120</t>
  </si>
  <si>
    <t>Navaření srdcovky jednoduché montované z kolejnic montované z kolejnic úhel odbočení 3,5°-4,9° (1:11 až 1:14) hloubky přes 10 do 20 mm</t>
  </si>
  <si>
    <t>-1252523064</t>
  </si>
  <si>
    <t>Navaření srdcovky jednoduché montované z kolejnic montované z kolejnic úhel odbočení 3,5°-4,9° (1:11 až 1:14)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</si>
  <si>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86</t>
  </si>
  <si>
    <t>5910090130</t>
  </si>
  <si>
    <t>Navaření srdcovky jednoduché montované z kolejnic montované z kolejnic úhel odbočení 3,5°-4,9° (1:11 až 1:14) hloubky přes 20 do 35 mm</t>
  </si>
  <si>
    <t>1600850526</t>
  </si>
  <si>
    <t>Navaření srdcovky jednoduché montované z kolejnic montované z kolejnic úhel odbočení 3,5°-4,9° (1:11 až 1:14) hloubky přes 20 do 35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</si>
  <si>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87</t>
  </si>
  <si>
    <t>5910090210</t>
  </si>
  <si>
    <t>Navaření srdcovky jednoduché s kovaným klínem nebo s hrotem klínu z plnoprofilové kolejnice úhel odbočení 1:7,5 až 1:9 opotřebení do 10 mm</t>
  </si>
  <si>
    <t>-1924164184</t>
  </si>
  <si>
    <t>Navaření srdcovky jednoduché s kovaným klínem nebo s hrotem klínu z plnoprofilové kolejnice úhel odbočení 1:7,5 až 1:9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</si>
  <si>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Poznámka k souboru cen:_x000d_
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</si>
  <si>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88</t>
  </si>
  <si>
    <t>5910090220</t>
  </si>
  <si>
    <t>Navaření srdcovky jednoduché s kovaným klínem nebo s hrotem klínu z plnoprofilové kolejnice úhel odbočení 1:7,5 až 1:9 opotřebení přes 10 do 20 mm</t>
  </si>
  <si>
    <t>-871349797</t>
  </si>
  <si>
    <t>Navaření srdcovky jednoduché s kovaným klínem nebo s hrotem klínu z plnoprofilové kolejnice úhel odbočení 1:7,5 až 1:9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</si>
  <si>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89</t>
  </si>
  <si>
    <t>5910090230</t>
  </si>
  <si>
    <t>Navaření srdcovky jednoduché s kovaným klínem nebo s hrotem klínu z plnoprofilové kolejnice úhel odbočení 1:7,5 až 1:9 opotřebení přes 20 do 35 mm</t>
  </si>
  <si>
    <t>-975052608</t>
  </si>
  <si>
    <t>Navaření srdcovky jednoduché s kovaným klínem nebo s hrotem klínu z plnoprofilové kolejnice úhel odbočení 1:7,5 až 1:9 opotřebení přes 20 do 35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</si>
  <si>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90</t>
  </si>
  <si>
    <t>5910090250</t>
  </si>
  <si>
    <t>Navaření srdcovky jednoduché s kovaným klínem nebo s hrotem klínu z plnoprofilové kolejnice úhel odbočení 1:11 až 1:14 opotřebení do 10 mm</t>
  </si>
  <si>
    <t>1371642500</t>
  </si>
  <si>
    <t>Navaření srdcovky jednoduché s kovaným klínem nebo s hrotem klínu z plnoprofilové kolejnice úhel odbočení 1:11 až 1:14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</si>
  <si>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91</t>
  </si>
  <si>
    <t>5910090260</t>
  </si>
  <si>
    <t>Navaření srdcovky jednoduché s kovaným klínem nebo s hrotem klínu z plnoprofilové kolejnice úhel odbočení 1:11 až 1:14 opotřebení přes 10 do 20 mm</t>
  </si>
  <si>
    <t>-1556422312</t>
  </si>
  <si>
    <t>Navaření srdcovky jednoduché s kovaným klínem nebo s hrotem klínu z plnoprofilové kolejnice úhel odbočení 1:11 až 1:14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</si>
  <si>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92</t>
  </si>
  <si>
    <t>5910090270</t>
  </si>
  <si>
    <t>Navaření srdcovky jednoduché s kovaným klínem nebo s hrotem klínu z plnoprofilové kolejnice úhel odbočení 1:11 až 1:14 opotřebení přes 20 do 35 mm</t>
  </si>
  <si>
    <t>-621831600</t>
  </si>
  <si>
    <t>Navaření srdcovky jednoduché s kovaným klínem nebo s hrotem klínu z plnoprofilové kolejnice úhel odbočení 1:11 až 1:14 opotřebení přes 20 do 35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</si>
  <si>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93</t>
  </si>
  <si>
    <t>5910090510</t>
  </si>
  <si>
    <t>Navaření srdcovky jednoduché lité z oceli manganové úhel odbočení 1:7,5 až 1:9 opotřebení do 4 mm</t>
  </si>
  <si>
    <t>766343415</t>
  </si>
  <si>
    <t>Navaření srdcovky jednoduché lité z oceli manganové úhel odbočení 1:7,5 až 1:9 opotřebení do 4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</si>
  <si>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94</t>
  </si>
  <si>
    <t>5910090520</t>
  </si>
  <si>
    <t>Navaření srdcovky jednoduché lité z oceli manganové úhel odbočení 1:7,5 až 1:9 opotřebení přes 4 do 10 mm</t>
  </si>
  <si>
    <t>141413606</t>
  </si>
  <si>
    <t>Navaření srdcovky jednoduché lité z oceli manganové úhel odbočení 1:7,5 až 1:9 opotřebení přes 4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</si>
  <si>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98</t>
  </si>
  <si>
    <t>5910090530</t>
  </si>
  <si>
    <t>Navaření srdcovky jednoduché lité z oceli manganové úhel odbočení 1:7,5 až 1:9 opotřebení přes 10 mm</t>
  </si>
  <si>
    <t>441259556</t>
  </si>
  <si>
    <t>Navaření srdcovky jednoduché lité z oceli manganové úhel odbočení 1:7,5 až 1:9 opotřebení přes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</si>
  <si>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96</t>
  </si>
  <si>
    <t>5910090550</t>
  </si>
  <si>
    <t>Navaření srdcovky jednoduché lité z oceli manganové úhel odbočení 1:11 až 1:14 opotřebení do 4 mm</t>
  </si>
  <si>
    <t>-1420094902</t>
  </si>
  <si>
    <t>Navaření srdcovky jednoduché lité z oceli manganové úhel odbočení 1:11 až 1:14 opotřebení do 4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</si>
  <si>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97</t>
  </si>
  <si>
    <t>5910090560</t>
  </si>
  <si>
    <t>Navaření srdcovky jednoduché lité z oceli manganové úhel odbočení 1:11 až 1:14 opotřebení přes 4 do 10 mm</t>
  </si>
  <si>
    <t>-968663771</t>
  </si>
  <si>
    <t>Navaření srdcovky jednoduché lité z oceli manganové úhel odbočení 1:11 až 1:14 opotřebení přes 4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</si>
  <si>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5910090570</t>
  </si>
  <si>
    <t>Navaření srdcovky jednoduché lité z oceli manganové úhel odbočení 1:11 až 1:14 opotřebení přes 10 mm</t>
  </si>
  <si>
    <t>-888676120</t>
  </si>
  <si>
    <t>Navaření srdcovky jednoduché lité z oceli manganové úhel odbočení 1:11 až 1:14 opotřebení přes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</si>
  <si>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99</t>
  </si>
  <si>
    <t>5910090610</t>
  </si>
  <si>
    <t>Navaření srdcovky jednoduché lité z oceli manganové úhel odbočení 1:18,5 opotřebení do 4 mm</t>
  </si>
  <si>
    <t>2136529804</t>
  </si>
  <si>
    <t>Navaření srdcovky jednoduché lité z oceli manganové úhel odbočení 1:18,5 opotřebení do 4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</si>
  <si>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100</t>
  </si>
  <si>
    <t>5910090620</t>
  </si>
  <si>
    <t>Navaření srdcovky jednoduché lité z oceli manganové úhel odbočení 1:18,5 opotřebení přes 4 do 10 mm</t>
  </si>
  <si>
    <t>-1018965170</t>
  </si>
  <si>
    <t>Navaření srdcovky jednoduché lité z oceli manganové úhel odbočení 1:18,5 opotřebení přes 4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</si>
  <si>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101</t>
  </si>
  <si>
    <t>5910090630</t>
  </si>
  <si>
    <t>Navaření srdcovky jednoduché lité z oceli manganové úhel odbočení 1:18,5 opotřebení přes 10 mm</t>
  </si>
  <si>
    <t>922203718</t>
  </si>
  <si>
    <t>Navaření srdcovky jednoduché lité z oceli manganové úhel odbočení 1:18,5 opotřebení přes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</si>
  <si>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102</t>
  </si>
  <si>
    <t>5910095010</t>
  </si>
  <si>
    <t>Navaření srdcovky dvojité montované opotřebení do 10 mm</t>
  </si>
  <si>
    <t>889352177</t>
  </si>
  <si>
    <t>Navaření srdcovky dvojité montované opotřebení do 10 mm. Poznámka: 1. V cenách jsou obsaženy náklady na uvolnění upevňovadel, vyrovnání srdcovky, navaření u opotřebení více než 20 mm s mezivrstvou, dotažení upevňovadel, PT nebo MT po vybroušení a navaření a kontrola měřidlem. 2. V cenách nejsou obsaženy náklady na podbití srdcovky a nedestruktivní kontrolu ultrazvukem.</t>
  </si>
  <si>
    <t>Poznámka k souboru cen:_x000d_
1. V cenách jsou obsaženy náklady na uvolnění upevňovadel, vyrovnání srdcovky, navaření u opotřebení více než 20 mm s mezivrstvou, dotažení upevňovadel, PT nebo MT po vybroušení a navaření a kontrola měřidlem. 2. V cenách nejsou obsaženy náklady na podbití srdcovky a nedestruktivní kontrolu ultrazvukem.</t>
  </si>
  <si>
    <t>103</t>
  </si>
  <si>
    <t>5910095020</t>
  </si>
  <si>
    <t>Navaření srdcovky dvojité montované opotřebení přes 10 do 20 mm</t>
  </si>
  <si>
    <t>1873409147</t>
  </si>
  <si>
    <t>Navaření srdcovky dvojité montované opotřebení přes 10 do 20 mm. Poznámka: 1. V cenách jsou obsaženy náklady na uvolnění upevňovadel, vyrovnání srdcovky, navaření u opotřebení více než 20 mm s mezivrstvou, dotažení upevňovadel, PT nebo MT po vybroušení a navaření a kontrola měřidlem. 2. V cenách nejsou obsaženy náklady na podbití srdcovky a nedestruktivní kontrolu ultrazvukem.</t>
  </si>
  <si>
    <t>104</t>
  </si>
  <si>
    <t>5910095030</t>
  </si>
  <si>
    <t>Navaření srdcovky dvojité montované opotřebení přes 20 do 35 mm</t>
  </si>
  <si>
    <t>300725459</t>
  </si>
  <si>
    <t>Navaření srdcovky dvojité montované opotřebení přes 20 do 35 mm. Poznámka: 1. V cenách jsou obsaženy náklady na uvolnění upevňovadel, vyrovnání srdcovky, navaření u opotřebení více než 20 mm s mezivrstvou, dotažení upevňovadel, PT nebo MT po vybroušení a navaření a kontrola měřidlem. 2. V cenách nejsou obsaženy náklady na podbití srdcovky a nedestruktivní kontrolu ultrazvukem.</t>
  </si>
  <si>
    <t>105</t>
  </si>
  <si>
    <t>5910100010</t>
  </si>
  <si>
    <t>Oprava svaru u srdcovky lité Mn mezikus CrNi 18/8</t>
  </si>
  <si>
    <t>-311801165</t>
  </si>
  <si>
    <t>Oprava svaru u srdcovky lité Mn mezikus CrNi 18/8. Poznámka: 1. V cenách jsou započteny náklady na opravu navařením a PT nebo MT po vybroušení a navaření. 2. V cenách nejsou obsaženy náklady na podbití pražců a kontrolu ultrazvukem.</t>
  </si>
  <si>
    <t>Poznámka k souboru cen:_x000d_
1. V cenách jsou započteny náklady na opravu navařením a PT nebo MT po vybroušení a navaření. 2. V cenách nejsou obsaženy náklady na podbití pražců a kontrolu ultrazvukem.</t>
  </si>
  <si>
    <t>106</t>
  </si>
  <si>
    <t>5910105010</t>
  </si>
  <si>
    <t>Navaření lokální vady jazyka</t>
  </si>
  <si>
    <t>1791763202</t>
  </si>
  <si>
    <t>Navaření lokální vady jazyka. Poznámka: 1. V cenách jsou započteny náklady na navaření dle schváleného postupu, vizuální prohlídku, PT nebo MT po vybroušení a navaření a kontrolu doléhání jazyka na jazykové opěrky, kluzné stoličky a k opornici. 2. V cenách nejsou obsaženy náklady na podbití pražců, seřízení závěru výhybky a kontrolu ultrazvukem.</t>
  </si>
  <si>
    <t>Poznámka k souboru cen:_x000d_
1. V cenách jsou započteny náklady na navaření dle schváleného postupu, vizuální prohlídku, PT nebo MT po vybroušení a navaření a kontrolu doléhání jazyka na jazykové opěrky, kluzné stoličky a k opornici. 2. V cenách nejsou obsaženy náklady na podbití pražců, seřízení závěru výhybky a kontrolu ultrazvukem.</t>
  </si>
  <si>
    <t>107</t>
  </si>
  <si>
    <t>5910105020</t>
  </si>
  <si>
    <t>Navaření lokální vady opornice</t>
  </si>
  <si>
    <t>-1655912369</t>
  </si>
  <si>
    <t>Navaření lokální vady opornice. Poznámka: 1. V cenách jsou započteny náklady na navaření dle schváleného postupu, vizuální prohlídku, PT nebo MT po vybroušení a navaření a kontrolu doléhání jazyka na jazykové opěrky, kluzné stoličky a k opornici. 2. V cenách nejsou obsaženy náklady na podbití pražců, seřízení závěru výhybky a kontrolu ultrazvukem.</t>
  </si>
  <si>
    <t>108</t>
  </si>
  <si>
    <t>5910110010</t>
  </si>
  <si>
    <t>Navaření přídržnice Kn 60 opotřebení do 10 mm</t>
  </si>
  <si>
    <t>-1550582322</t>
  </si>
  <si>
    <t>Navaření přídržnice Kn 60 opotřebení do 10 mm. Poznámka: 1. V cenách jsou započteny náklady na navaření dle schváleného postupu, vizuální prohlídku, upnutí, navaření a kontrolu návaru. 2. V cenách nejsou obsaženy náklady na demontáž a montáž přídržnice.</t>
  </si>
  <si>
    <t>Poznámka k souboru cen:_x000d_
1. V cenách jsou započteny náklady na navaření dle schváleného postupu, vizuální prohlídku, upnutí, navaření a kontrolu návaru. 2. V cenách nejsou obsaženy náklady na demontáž a montáž přídržnice.</t>
  </si>
  <si>
    <t>109</t>
  </si>
  <si>
    <t>5910110110</t>
  </si>
  <si>
    <t>Navaření přídržnice tvar obrácené"T" (plech) opotřebení do 10 mm</t>
  </si>
  <si>
    <t>-280374267</t>
  </si>
  <si>
    <t>Navaření přídržnice tvar obrácené"T" (plech) opotřebení do 10 mm. Poznámka: 1. V cenách jsou započteny náklady na navaření dle schváleného postupu, vizuální prohlídku, upnutí, navaření a kontrolu návaru. 2. V cenách nejsou obsaženy náklady na demontáž a montáž přídržnice.</t>
  </si>
  <si>
    <t>110</t>
  </si>
  <si>
    <t>5910129030</t>
  </si>
  <si>
    <t>Výměna zádržné opěrky jazyka i opornice</t>
  </si>
  <si>
    <t>pár</t>
  </si>
  <si>
    <t>2020627499</t>
  </si>
  <si>
    <t>Výměna zádržné opěrky jazyka i opornice. Poznámka: 1. V cenách jsou započteny náklady na demontáž, výměnu, montáž a naložení výzisku na dopravní prostředek. 2. V cenách nejsou obsaženy náklady na dodávku materiálu a vrtání otvorů.</t>
  </si>
  <si>
    <t>Poznámka k souboru cen:_x000d_
1. V cenách jsou započteny náklady na demontáž, výměnu, montáž a naložení výzisku na dopravní prostředek. 2. V cenách nejsou obsaženy náklady na dodávku materiálu a vrtání otvorů.</t>
  </si>
  <si>
    <t>111</t>
  </si>
  <si>
    <t>5910130030</t>
  </si>
  <si>
    <t>Demontáž zádržné opěrky z jazyka i opornice</t>
  </si>
  <si>
    <t>-144518362</t>
  </si>
  <si>
    <t>Demontáž zádržné opěrky z jazyka i opornice. Poznámka: 1. V cenách jsou započteny náklady na demontáž a naložení výzisku na dopravní prostředek.</t>
  </si>
  <si>
    <t>Poznámka k souboru cen:_x000d_
1. V cenách jsou započteny náklady na demontáž a naložení výzisku na dopravní prostředek.</t>
  </si>
  <si>
    <t>112</t>
  </si>
  <si>
    <t>5910131030</t>
  </si>
  <si>
    <t>Montáž zádržné opěrky na jazyk i opornici</t>
  </si>
  <si>
    <t>-450058815</t>
  </si>
  <si>
    <t>Montáž zádržné opěrky na jazyk i opornici. Poznámka: 1. V cenách jsou započteny náklady na montáž. 2. V cenách nejsou obsaženy náklady na dodávku materiálu a vrtání otvorů.</t>
  </si>
  <si>
    <t>Poznámka k souboru cen:_x000d_
1. V cenách jsou započteny náklady na montáž. 2. V cenách nejsou obsaženy náklady na dodávku materiálu a vrtání otvorů.</t>
  </si>
  <si>
    <t>113</t>
  </si>
  <si>
    <t>5910134010</t>
  </si>
  <si>
    <t>Výměna pražcové kotvy v koleji</t>
  </si>
  <si>
    <t>699017592</t>
  </si>
  <si>
    <t>Výměna pražcové kotvy v koleji. Poznámka: 1. V cenách jsou započteny náklady na odstranění kameniva, demontáž, výměnu, montáž, ošetření součásti mazivem a úpravu kameniva. 2. V cenách nejsou obsaženy náklady na dodávku materiálu.</t>
  </si>
  <si>
    <t>Poznámka k souboru cen:_x000d_
1. V cenách jsou započteny náklady na odstranění kameniva, demontáž, výměnu, montáž, ošetření součásti mazivem a úpravu kameniva. 2. V cenách nejsou obsaženy náklady na dodávku materiálu.</t>
  </si>
  <si>
    <t>114</t>
  </si>
  <si>
    <t>5910135010</t>
  </si>
  <si>
    <t>Demontáž pražcové kotvy v koleji</t>
  </si>
  <si>
    <t>1096663025</t>
  </si>
  <si>
    <t>Demontáž pražcové kotvy v koleji. Poznámka: 1. V cenách jsou započteny náklady na odstranění kameniva, demontáž, dohození a úpravu kameniva a naložení výzisku na dopravní prostředek.</t>
  </si>
  <si>
    <t>Poznámka k souboru cen:_x000d_
1. V cenách jsou započteny náklady na odstranění kameniva, demontáž, dohození a úpravu kameniva a naložení výzisku na dopravní prostředek.</t>
  </si>
  <si>
    <t>115</t>
  </si>
  <si>
    <t>5910135020</t>
  </si>
  <si>
    <t>Demontáž pražcové kotvy ve výhybce</t>
  </si>
  <si>
    <t>-1222069655</t>
  </si>
  <si>
    <t>Demontáž pražcové kotvy ve výhybce. Poznámka: 1. V cenách jsou započteny náklady na odstranění kameniva, demontáž, dohození a úpravu kameniva a naložení výzisku na dopravní prostředek.</t>
  </si>
  <si>
    <t>116</t>
  </si>
  <si>
    <t>5910136010</t>
  </si>
  <si>
    <t>Montáž pražcové kotvy v koleji</t>
  </si>
  <si>
    <t>323033581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</si>
  <si>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</si>
  <si>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Poznámka k souboru cen:_x000d_
1. V cenách jsou započteny náklady na odstranění kameniva, montáž, ošetření součásti mazivem a úpravu kameniva. 2. V cenách nejsou obsaženy náklady na dodávku materiálu.</t>
  </si>
  <si>
    <t>117</t>
  </si>
  <si>
    <t>5910136020</t>
  </si>
  <si>
    <t>Montáž pražcové kotvy ve výhybce</t>
  </si>
  <si>
    <t>1804092072</t>
  </si>
  <si>
    <t>Montáž pražcové kotvy ve výhybce. Poznámka: 1. V cenách jsou započteny náklady na odstranění kameniva, montáž, ošetření součásti mazivem a úpravu kameniva. 2. V cenách nejsou obsaženy náklady na dodávku materiálu.</t>
  </si>
  <si>
    <t>118</t>
  </si>
  <si>
    <t>5910137010</t>
  </si>
  <si>
    <t>Kontrola pražcové kotvy v koleji</t>
  </si>
  <si>
    <t>-1189690915</t>
  </si>
  <si>
    <t>Kontrola pražcové kotvy v koleji. Poznámka: 1. V cenách jsou započteny náklady na odstranění kameniva, očištění, kontrolu šroubů, dotažení matic, ošetření součástí mazivem a úpravu kameniva. 2. V cenách nejsou obsaženy náklady na dodávku materiálu.</t>
  </si>
  <si>
    <t>Poznámka k souboru cen:_x000d_
1. V cenách jsou započteny náklady na odstranění kameniva, očištění, kontrolu šroubů, dotažení matic, ošetření součástí mazivem a úpravu kameniva. 2. V cenách nejsou obsaženy náklady na dodávku materiálu.</t>
  </si>
  <si>
    <t>119</t>
  </si>
  <si>
    <t>5910137020</t>
  </si>
  <si>
    <t>Kontrola pražcové kotvy ve výhybce</t>
  </si>
  <si>
    <t>-373090685</t>
  </si>
  <si>
    <t>Kontrola pražcové kotvy ve výhybce. Poznámka: 1. V cenách jsou započteny náklady na odstranění kameniva, očištění, kontrolu šroubů, dotažení matic, ošetření součástí mazivem a úpravu kameniva. 2. V cenách nejsou obsaženy náklady na dodávku materiálu.</t>
  </si>
  <si>
    <t>A.2 - Materál (Sborník Správy železnic 2023)</t>
  </si>
  <si>
    <t>M</t>
  </si>
  <si>
    <t>5957116055</t>
  </si>
  <si>
    <t>Lepený izolovaný styk tv. UIC60 délky 4,50 m</t>
  </si>
  <si>
    <t>2111703646</t>
  </si>
  <si>
    <t>5957119055</t>
  </si>
  <si>
    <t>Lepený izolovaný styk tv. UIC60 s tepelně zpracovanou hlavou délky 4,50 m</t>
  </si>
  <si>
    <t>-507825864</t>
  </si>
  <si>
    <t>5957119080</t>
  </si>
  <si>
    <t>Lepený izolovaný styk tv. UIC60 s tepelně zpracovanou hlavou délky 5,00 m</t>
  </si>
  <si>
    <t>107488432</t>
  </si>
  <si>
    <t>5957134030</t>
  </si>
  <si>
    <t>Lepený izolovaný styk tv. S49 s tepelně zpracovanou hlavou délky 4,00 m</t>
  </si>
  <si>
    <t>369035207</t>
  </si>
  <si>
    <t>5957134060</t>
  </si>
  <si>
    <t>Lepený izolovaný styk tv. S49 s tepelně zpracovanou hlavou délky 4,60 m</t>
  </si>
  <si>
    <t>1675485763</t>
  </si>
  <si>
    <t>5957134075</t>
  </si>
  <si>
    <t>Lepený izolovaný styk tv. S49 s tepelně zpracovanou hlavou délky 4,90 m</t>
  </si>
  <si>
    <t>-623369442</t>
  </si>
  <si>
    <t>5957140025</t>
  </si>
  <si>
    <t>Souprava pro opravu LISU tv. S 49 - ESD 6 otvorů</t>
  </si>
  <si>
    <t>1661365837</t>
  </si>
  <si>
    <t>5957140035</t>
  </si>
  <si>
    <t>Souprava pro opravu LISU tv. S 49 -ESD 4 otvory</t>
  </si>
  <si>
    <t>-1881385090</t>
  </si>
  <si>
    <t>5957140015</t>
  </si>
  <si>
    <t>Souprava pro opravu LISU tv. UIC 60 - ESD 6 otvorů</t>
  </si>
  <si>
    <t>1415061863</t>
  </si>
  <si>
    <t>5961170060</t>
  </si>
  <si>
    <t>Zádržná opěrka proti putování (komplet pro jazky i opornici) S49 R190 pro jazyk ohnutý</t>
  </si>
  <si>
    <t>-1118480885</t>
  </si>
  <si>
    <t>5961170065</t>
  </si>
  <si>
    <t>Zádržná opěrka proti putování (komplet pro jazky i opornici) S49 R190 pro jazyk přímý</t>
  </si>
  <si>
    <t>1057008417</t>
  </si>
  <si>
    <t>5961170070</t>
  </si>
  <si>
    <t>Zádržná opěrka proti putování (komplet pro jazky i opornici) S49 R300 pro jazyk ohnutý i přímý</t>
  </si>
  <si>
    <t>1956831613</t>
  </si>
  <si>
    <t>5961170080</t>
  </si>
  <si>
    <t>Zádržná opěrka proti putování (komplet pro jazky i opornici) S49 R500 pro jazyk ohnutý i přímý</t>
  </si>
  <si>
    <t>2083281038</t>
  </si>
  <si>
    <t>A.3 - VON (Sborník Správy železnic 2023)</t>
  </si>
  <si>
    <t>033131001</t>
  </si>
  <si>
    <t>Provozní vlivy Organizační zajištění prací při zřizování a udržování BK kolejí a výhybek</t>
  </si>
  <si>
    <t>-1522724872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</si>
  <si>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</si>
  <si>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021311001</t>
  </si>
  <si>
    <t>Průzkumné práce pro opravy Měření kolejnicových profilů samostatná diagnostika příčných profilů kolejnic, součástí výhybek a speciálních zařízení</t>
  </si>
  <si>
    <t>-468389406</t>
  </si>
  <si>
    <t xml:space="preserve">Průzkumné práce pro opravy Měření kolejnicových profilů samostatná diagnostika příčných profilů kolejnic, součástí výhybek a speciálních zařízení - V ceně jsou započteny náklady na sejmutí příčného řezu profiloměrem s digitálním záznamem, pořízení fotodokumentace, vložení dat do sběrné aplikace. V ceně nejsou započteny náklady na pořízení záznamu podélného profilu kolejnice.  V cenách odvětví TH - Reprofilace výhybek  5910070010 - 5910080920 je již cena diagnostiky zahrnuta.</t>
  </si>
  <si>
    <t>034111001</t>
  </si>
  <si>
    <t>Další náklady na pracovníky Zákonné příplatky ke mzdě za práci o sobotách, nedělích a státem uznaných svátcích</t>
  </si>
  <si>
    <t>Kč/hod</t>
  </si>
  <si>
    <t>200884175</t>
  </si>
  <si>
    <t>Poznámka k položce:_x000d_
ocení se dle platné legislativy</t>
  </si>
  <si>
    <t>034111011</t>
  </si>
  <si>
    <t>Další náklady na pracovníky Zákonné příplatky ke mzdě za práci v noci</t>
  </si>
  <si>
    <t>1914227866</t>
  </si>
  <si>
    <t>A.4 - Přepravy (Sborník Správy železnic 2023)</t>
  </si>
  <si>
    <t>9901000200</t>
  </si>
  <si>
    <t>Doprava obousměrná mechanizací o nosnosti do 3,5 t elektrosoučástek, montážního materiálu, kameniva, písku, dlažebních kostek, suti, atd. do 20 km</t>
  </si>
  <si>
    <t>-1577175555</t>
  </si>
  <si>
    <t>Doprava obousměrná mechanizací o nosnosti do 3,5 t elektrosoučástek, montážního materiálu, kameniva, písku, dlažebních kostek, suti, atd. do 20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</si>
  <si>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Poznámka k položce:_x000d_
Měrnou jednotkou je kus stroje.</t>
  </si>
  <si>
    <t>9901000900</t>
  </si>
  <si>
    <t>Doprava obousměrná mechanizací o nosnosti do 3,5 t elektrosoučástek, montážního materiálu, kameniva, písku, dlažebních kostek, suti, atd. do 200 km</t>
  </si>
  <si>
    <t>-1635629322</t>
  </si>
  <si>
    <t>Doprava obousměrná mechanizací o nosnosti do 3,5 t elektrosoučástek, montážního materiálu, kameniva, písku, dlažebních kostek, suti, atd. do 200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</si>
  <si>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9901001100</t>
  </si>
  <si>
    <t>Doprava obousměrná mechanizací o nosnosti do 3,5 t elektrosoučástek, montážního materiálu, kameniva, písku, dlažebních kostek, suti, atd. do 300 km</t>
  </si>
  <si>
    <t>-755219196</t>
  </si>
  <si>
    <t>Doprava obousměrná mechanizací o nosnosti do 3,5 t elektrosoučástek, montážního materiálu, kameniva, písku, dlažebních kostek, suti, atd. do 300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</si>
  <si>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9902200700</t>
  </si>
  <si>
    <t>Doprava obousměrná mechanizací o nosnosti přes 3,5 t objemnějšího kusového materiálu (prefabrikátů, stožárů, výhybek, rozvaděčů, vybouraných hmot atd.) do 100 km</t>
  </si>
  <si>
    <t>t</t>
  </si>
  <si>
    <t>-1101291472</t>
  </si>
  <si>
    <t>Doprava obousměrná mechanizací o nosnosti přes 3,5 t objemnějšího kusového materiálu (prefabrikátů, stožárů, výhybek, rozvaděčů, vybouraných hmot atd.) do 100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</si>
  <si>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Poznámka k položce:_x000d_
Měrnou jednotkou je t přepravovaného materiálu.</t>
  </si>
  <si>
    <t>9902200100</t>
  </si>
  <si>
    <t>Doprava obousměrná mechanizací o nosnosti přes 3,5 t objemnějšího kusového materiálu (prefabrikátů, stožárů, výhybek, rozvaděčů, vybouraných hmot atd.) do 10 km</t>
  </si>
  <si>
    <t>5079789</t>
  </si>
  <si>
    <t>Doprava obousměrná mechanizací o nosnosti přes 3,5 t objemnějšího kusového materiálu (prefabrikátů, stožárů, výhybek, rozvaděčů, vybouraných hmot atd.) do 10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</si>
  <si>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9902200200</t>
  </si>
  <si>
    <t>Doprava obousměrná mechanizací o nosnosti přes 3,5 t objemnějšího kusového materiálu (prefabrikátů, stožárů, výhybek, rozvaděčů, vybouraných hmot atd.) do 20 km</t>
  </si>
  <si>
    <t>1608706061</t>
  </si>
  <si>
    <t>Doprava obousměrná mechanizací o nosnosti přes 3,5 t objemnějšího kusového materiálu (prefabrikátů, stožárů, výhybek, rozvaděčů, vybouraných hmot atd.) do 20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</si>
  <si>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9902200900</t>
  </si>
  <si>
    <t>Doprava obousměrná mechanizací o nosnosti přes 3,5 t objemnějšího kusového materiálu (prefabrikátů, stožárů, výhybek, rozvaděčů, vybouraných hmot atd.) do 200 km</t>
  </si>
  <si>
    <t>1709331366</t>
  </si>
  <si>
    <t>Doprava obousměrná mechanizací o nosnosti přes 3,5 t objemnějšího kusového materiálu (prefabrikátů, stožárů, výhybek, rozvaděčů, vybouraných hmot atd.) do 200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</si>
  <si>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9902201100</t>
  </si>
  <si>
    <t>Doprava obousměrná mechanizací o nosnosti přes 3,5 t objemnějšího kusového materiálu (prefabrikátů, stožárů, výhybek, rozvaděčů, vybouraných hmot atd.) do 300 km</t>
  </si>
  <si>
    <t>-1319837934</t>
  </si>
  <si>
    <t>Doprava obousměrná mechanizací o nosnosti přes 3,5 t objemnějšího kusového materiálu (prefabrikátů, stožárů, výhybek, rozvaděčů, vybouraných hmot atd.) do 300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</si>
  <si>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9902900100</t>
  </si>
  <si>
    <t>Naložení sypanin, drobného kusového materiálu, suti</t>
  </si>
  <si>
    <t>1655504352</t>
  </si>
  <si>
    <t xml:space="preserve">Naložení sypanin, drobného kusového materiálu, suti  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</si>
  <si>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9902900200</t>
  </si>
  <si>
    <t>Naložení objemnějšího kusového materiálu, vybouraných hmot</t>
  </si>
  <si>
    <t>1645558896</t>
  </si>
  <si>
    <t xml:space="preserve">Naložení objemnějšího kusového materiálu, vybouraných hmot  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</si>
  <si>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9903200100</t>
  </si>
  <si>
    <t>Přeprava mechanizace na místo prováděných prací o hmotnosti přes 12 t přes 50 do 100 km</t>
  </si>
  <si>
    <t>-496454628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</si>
  <si>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</si>
  <si>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9903200200</t>
  </si>
  <si>
    <t>Přeprava mechanizace na místo prováděných prací o hmotnosti přes 12 t do 200 km</t>
  </si>
  <si>
    <t>340249818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</si>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</sst>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1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1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5" fillId="0" borderId="14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7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6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16" fillId="0" borderId="22" xfId="0" applyFont="1" applyBorder="1" applyAlignment="1" applyProtection="1">
      <alignment horizontal="center" vertical="center"/>
    </xf>
    <xf numFmtId="49" fontId="16" fillId="0" borderId="22" xfId="0" applyNumberFormat="1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167" fontId="16" fillId="0" borderId="22" xfId="0" applyNumberFormat="1" applyFont="1" applyBorder="1" applyAlignment="1" applyProtection="1">
      <alignment vertical="center"/>
    </xf>
    <xf numFmtId="4" fontId="16" fillId="2" borderId="22" xfId="0" applyNumberFormat="1" applyFont="1" applyFill="1" applyBorder="1" applyAlignment="1" applyProtection="1">
      <alignment vertical="center"/>
      <protection locked="0"/>
    </xf>
    <xf numFmtId="4" fontId="16" fillId="0" borderId="22" xfId="0" applyNumberFormat="1" applyFont="1" applyBorder="1" applyAlignment="1" applyProtection="1">
      <alignment vertical="center"/>
    </xf>
    <xf numFmtId="0" fontId="17" fillId="2" borderId="14" xfId="0" applyFont="1" applyFill="1" applyBorder="1" applyAlignment="1" applyProtection="1">
      <alignment horizontal="left" vertical="center"/>
      <protection locked="0"/>
    </xf>
    <xf numFmtId="0" fontId="17" fillId="0" borderId="0" xfId="0" applyFont="1" applyBorder="1" applyAlignment="1" applyProtection="1">
      <alignment horizontal="center"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5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8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0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4</v>
      </c>
      <c r="BV1" s="10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1" t="s">
        <v>6</v>
      </c>
      <c r="BT2" s="11" t="s">
        <v>7</v>
      </c>
    </row>
    <row r="3" s="1" customFormat="1" ht="6.96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="1" customFormat="1" ht="24.96" customHeight="1">
      <c r="B4" s="15"/>
      <c r="C4" s="16"/>
      <c r="D4" s="17" t="s">
        <v>9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4"/>
      <c r="AS4" s="18" t="s">
        <v>10</v>
      </c>
      <c r="BE4" s="19" t="s">
        <v>11</v>
      </c>
      <c r="BS4" s="11" t="s">
        <v>12</v>
      </c>
    </row>
    <row r="5" s="1" customFormat="1" ht="12" customHeight="1">
      <c r="B5" s="15"/>
      <c r="C5" s="16"/>
      <c r="D5" s="20" t="s">
        <v>13</v>
      </c>
      <c r="E5" s="16"/>
      <c r="F5" s="16"/>
      <c r="G5" s="16"/>
      <c r="H5" s="16"/>
      <c r="I5" s="16"/>
      <c r="J5" s="16"/>
      <c r="K5" s="21" t="s">
        <v>14</v>
      </c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4"/>
      <c r="BE5" s="22" t="s">
        <v>15</v>
      </c>
      <c r="BS5" s="11" t="s">
        <v>6</v>
      </c>
    </row>
    <row r="6" s="1" customFormat="1" ht="36.96" customHeight="1">
      <c r="B6" s="15"/>
      <c r="C6" s="16"/>
      <c r="D6" s="23" t="s">
        <v>16</v>
      </c>
      <c r="E6" s="16"/>
      <c r="F6" s="16"/>
      <c r="G6" s="16"/>
      <c r="H6" s="16"/>
      <c r="I6" s="16"/>
      <c r="J6" s="16"/>
      <c r="K6" s="24" t="s">
        <v>17</v>
      </c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4"/>
      <c r="BE6" s="25"/>
      <c r="BS6" s="11" t="s">
        <v>6</v>
      </c>
    </row>
    <row r="7" s="1" customFormat="1" ht="12" customHeight="1">
      <c r="B7" s="15"/>
      <c r="C7" s="16"/>
      <c r="D7" s="26" t="s">
        <v>18</v>
      </c>
      <c r="E7" s="16"/>
      <c r="F7" s="16"/>
      <c r="G7" s="16"/>
      <c r="H7" s="16"/>
      <c r="I7" s="16"/>
      <c r="J7" s="16"/>
      <c r="K7" s="21" t="s">
        <v>1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6" t="s">
        <v>19</v>
      </c>
      <c r="AL7" s="16"/>
      <c r="AM7" s="16"/>
      <c r="AN7" s="21" t="s">
        <v>1</v>
      </c>
      <c r="AO7" s="16"/>
      <c r="AP7" s="16"/>
      <c r="AQ7" s="16"/>
      <c r="AR7" s="14"/>
      <c r="BE7" s="25"/>
      <c r="BS7" s="11" t="s">
        <v>6</v>
      </c>
    </row>
    <row r="8" s="1" customFormat="1" ht="12" customHeight="1">
      <c r="B8" s="15"/>
      <c r="C8" s="16"/>
      <c r="D8" s="26" t="s">
        <v>20</v>
      </c>
      <c r="E8" s="16"/>
      <c r="F8" s="16"/>
      <c r="G8" s="16"/>
      <c r="H8" s="16"/>
      <c r="I8" s="16"/>
      <c r="J8" s="16"/>
      <c r="K8" s="21" t="s">
        <v>21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6" t="s">
        <v>22</v>
      </c>
      <c r="AL8" s="16"/>
      <c r="AM8" s="16"/>
      <c r="AN8" s="27" t="s">
        <v>23</v>
      </c>
      <c r="AO8" s="16"/>
      <c r="AP8" s="16"/>
      <c r="AQ8" s="16"/>
      <c r="AR8" s="14"/>
      <c r="BE8" s="25"/>
      <c r="BS8" s="11" t="s">
        <v>6</v>
      </c>
    </row>
    <row r="9" s="1" customFormat="1" ht="14.4" customHeight="1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4"/>
      <c r="BE9" s="25"/>
      <c r="BS9" s="11" t="s">
        <v>6</v>
      </c>
    </row>
    <row r="10" s="1" customFormat="1" ht="12" customHeight="1">
      <c r="B10" s="15"/>
      <c r="C10" s="16"/>
      <c r="D10" s="26" t="s">
        <v>24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6" t="s">
        <v>25</v>
      </c>
      <c r="AL10" s="16"/>
      <c r="AM10" s="16"/>
      <c r="AN10" s="21" t="s">
        <v>26</v>
      </c>
      <c r="AO10" s="16"/>
      <c r="AP10" s="16"/>
      <c r="AQ10" s="16"/>
      <c r="AR10" s="14"/>
      <c r="BE10" s="25"/>
      <c r="BS10" s="11" t="s">
        <v>6</v>
      </c>
    </row>
    <row r="11" s="1" customFormat="1" ht="18.48" customHeight="1">
      <c r="B11" s="15"/>
      <c r="C11" s="16"/>
      <c r="D11" s="16"/>
      <c r="E11" s="21" t="s">
        <v>27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6" t="s">
        <v>28</v>
      </c>
      <c r="AL11" s="16"/>
      <c r="AM11" s="16"/>
      <c r="AN11" s="21" t="s">
        <v>29</v>
      </c>
      <c r="AO11" s="16"/>
      <c r="AP11" s="16"/>
      <c r="AQ11" s="16"/>
      <c r="AR11" s="14"/>
      <c r="BE11" s="25"/>
      <c r="BS11" s="11" t="s">
        <v>6</v>
      </c>
    </row>
    <row r="12" s="1" customFormat="1" ht="6.96" customHeight="1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4"/>
      <c r="BE12" s="25"/>
      <c r="BS12" s="11" t="s">
        <v>6</v>
      </c>
    </row>
    <row r="13" s="1" customFormat="1" ht="12" customHeight="1">
      <c r="B13" s="15"/>
      <c r="C13" s="16"/>
      <c r="D13" s="26" t="s">
        <v>30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6" t="s">
        <v>25</v>
      </c>
      <c r="AL13" s="16"/>
      <c r="AM13" s="16"/>
      <c r="AN13" s="28" t="s">
        <v>31</v>
      </c>
      <c r="AO13" s="16"/>
      <c r="AP13" s="16"/>
      <c r="AQ13" s="16"/>
      <c r="AR13" s="14"/>
      <c r="BE13" s="25"/>
      <c r="BS13" s="11" t="s">
        <v>6</v>
      </c>
    </row>
    <row r="14">
      <c r="B14" s="15"/>
      <c r="C14" s="16"/>
      <c r="D14" s="16"/>
      <c r="E14" s="28" t="s">
        <v>31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6" t="s">
        <v>28</v>
      </c>
      <c r="AL14" s="16"/>
      <c r="AM14" s="16"/>
      <c r="AN14" s="28" t="s">
        <v>31</v>
      </c>
      <c r="AO14" s="16"/>
      <c r="AP14" s="16"/>
      <c r="AQ14" s="16"/>
      <c r="AR14" s="14"/>
      <c r="BE14" s="25"/>
      <c r="BS14" s="11" t="s">
        <v>6</v>
      </c>
    </row>
    <row r="15" s="1" customFormat="1" ht="6.96" customHeight="1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4"/>
      <c r="BE15" s="25"/>
      <c r="BS15" s="11" t="s">
        <v>4</v>
      </c>
    </row>
    <row r="16" s="1" customFormat="1" ht="12" customHeight="1">
      <c r="B16" s="15"/>
      <c r="C16" s="16"/>
      <c r="D16" s="26" t="s">
        <v>32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6" t="s">
        <v>25</v>
      </c>
      <c r="AL16" s="16"/>
      <c r="AM16" s="16"/>
      <c r="AN16" s="21" t="s">
        <v>1</v>
      </c>
      <c r="AO16" s="16"/>
      <c r="AP16" s="16"/>
      <c r="AQ16" s="16"/>
      <c r="AR16" s="14"/>
      <c r="BE16" s="25"/>
      <c r="BS16" s="11" t="s">
        <v>4</v>
      </c>
    </row>
    <row r="17" s="1" customFormat="1" ht="18.48" customHeight="1">
      <c r="B17" s="15"/>
      <c r="C17" s="16"/>
      <c r="D17" s="16"/>
      <c r="E17" s="21" t="s">
        <v>33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6" t="s">
        <v>28</v>
      </c>
      <c r="AL17" s="16"/>
      <c r="AM17" s="16"/>
      <c r="AN17" s="21" t="s">
        <v>1</v>
      </c>
      <c r="AO17" s="16"/>
      <c r="AP17" s="16"/>
      <c r="AQ17" s="16"/>
      <c r="AR17" s="14"/>
      <c r="BE17" s="25"/>
      <c r="BS17" s="11" t="s">
        <v>34</v>
      </c>
    </row>
    <row r="18" s="1" customFormat="1" ht="6.96" customHeight="1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4"/>
      <c r="BE18" s="25"/>
      <c r="BS18" s="11" t="s">
        <v>6</v>
      </c>
    </row>
    <row r="19" s="1" customFormat="1" ht="12" customHeight="1">
      <c r="B19" s="15"/>
      <c r="C19" s="16"/>
      <c r="D19" s="26" t="s">
        <v>35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6" t="s">
        <v>25</v>
      </c>
      <c r="AL19" s="16"/>
      <c r="AM19" s="16"/>
      <c r="AN19" s="21" t="s">
        <v>1</v>
      </c>
      <c r="AO19" s="16"/>
      <c r="AP19" s="16"/>
      <c r="AQ19" s="16"/>
      <c r="AR19" s="14"/>
      <c r="BE19" s="25"/>
      <c r="BS19" s="11" t="s">
        <v>6</v>
      </c>
    </row>
    <row r="20" s="1" customFormat="1" ht="18.48" customHeight="1">
      <c r="B20" s="15"/>
      <c r="C20" s="16"/>
      <c r="D20" s="16"/>
      <c r="E20" s="21" t="s">
        <v>36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6" t="s">
        <v>28</v>
      </c>
      <c r="AL20" s="16"/>
      <c r="AM20" s="16"/>
      <c r="AN20" s="21" t="s">
        <v>1</v>
      </c>
      <c r="AO20" s="16"/>
      <c r="AP20" s="16"/>
      <c r="AQ20" s="16"/>
      <c r="AR20" s="14"/>
      <c r="BE20" s="25"/>
      <c r="BS20" s="11" t="s">
        <v>34</v>
      </c>
    </row>
    <row r="21" s="1" customFormat="1" ht="6.96" customHeight="1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4"/>
      <c r="BE21" s="25"/>
    </row>
    <row r="22" s="1" customFormat="1" ht="12" customHeight="1">
      <c r="B22" s="15"/>
      <c r="C22" s="16"/>
      <c r="D22" s="26" t="s">
        <v>37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4"/>
      <c r="BE22" s="25"/>
    </row>
    <row r="23" s="1" customFormat="1" ht="16.5" customHeight="1">
      <c r="B23" s="15"/>
      <c r="C23" s="16"/>
      <c r="D23" s="16"/>
      <c r="E23" s="30" t="s">
        <v>1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16"/>
      <c r="AP23" s="16"/>
      <c r="AQ23" s="16"/>
      <c r="AR23" s="14"/>
      <c r="BE23" s="25"/>
    </row>
    <row r="24" s="1" customFormat="1" ht="6.96" customHeight="1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4"/>
      <c r="BE24" s="25"/>
    </row>
    <row r="25" s="1" customFormat="1" ht="6.96" customHeight="1">
      <c r="B25" s="15"/>
      <c r="C25" s="16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16"/>
      <c r="AQ25" s="16"/>
      <c r="AR25" s="14"/>
      <c r="BE25" s="25"/>
    </row>
    <row r="26" s="2" customFormat="1" ht="25.92" customHeight="1">
      <c r="A26" s="32"/>
      <c r="B26" s="33"/>
      <c r="C26" s="34"/>
      <c r="D26" s="35" t="s">
        <v>38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ROUND(AG94,2)</f>
        <v>0</v>
      </c>
      <c r="AL26" s="36"/>
      <c r="AM26" s="36"/>
      <c r="AN26" s="36"/>
      <c r="AO26" s="36"/>
      <c r="AP26" s="34"/>
      <c r="AQ26" s="34"/>
      <c r="AR26" s="38"/>
      <c r="BE26" s="25"/>
    </row>
    <row r="27" s="2" customFormat="1" ht="6.96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25"/>
    </row>
    <row r="28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39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40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41</v>
      </c>
      <c r="AL28" s="39"/>
      <c r="AM28" s="39"/>
      <c r="AN28" s="39"/>
      <c r="AO28" s="39"/>
      <c r="AP28" s="34"/>
      <c r="AQ28" s="34"/>
      <c r="AR28" s="38"/>
      <c r="BE28" s="25"/>
    </row>
    <row r="29" s="3" customFormat="1" ht="14.4" customHeight="1">
      <c r="A29" s="3"/>
      <c r="B29" s="40"/>
      <c r="C29" s="41"/>
      <c r="D29" s="26" t="s">
        <v>42</v>
      </c>
      <c r="E29" s="41"/>
      <c r="F29" s="26" t="s">
        <v>43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ROUND(AZ94,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ROUND(AV94, 2)</f>
        <v>0</v>
      </c>
      <c r="AL29" s="41"/>
      <c r="AM29" s="41"/>
      <c r="AN29" s="41"/>
      <c r="AO29" s="41"/>
      <c r="AP29" s="41"/>
      <c r="AQ29" s="41"/>
      <c r="AR29" s="44"/>
      <c r="BE29" s="45"/>
    </row>
    <row r="30" s="3" customFormat="1" ht="14.4" customHeight="1">
      <c r="A30" s="3"/>
      <c r="B30" s="40"/>
      <c r="C30" s="41"/>
      <c r="D30" s="41"/>
      <c r="E30" s="41"/>
      <c r="F30" s="26" t="s">
        <v>44</v>
      </c>
      <c r="G30" s="41"/>
      <c r="H30" s="41"/>
      <c r="I30" s="41"/>
      <c r="J30" s="41"/>
      <c r="K30" s="41"/>
      <c r="L30" s="42">
        <v>0.14999999999999999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ROUND(BA94,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ROUND(AW94, 2)</f>
        <v>0</v>
      </c>
      <c r="AL30" s="41"/>
      <c r="AM30" s="41"/>
      <c r="AN30" s="41"/>
      <c r="AO30" s="41"/>
      <c r="AP30" s="41"/>
      <c r="AQ30" s="41"/>
      <c r="AR30" s="44"/>
      <c r="BE30" s="45"/>
    </row>
    <row r="31" hidden="1" s="3" customFormat="1" ht="14.4" customHeight="1">
      <c r="A31" s="3"/>
      <c r="B31" s="40"/>
      <c r="C31" s="41"/>
      <c r="D31" s="41"/>
      <c r="E31" s="41"/>
      <c r="F31" s="26" t="s">
        <v>45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ROUND(BB94,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45"/>
    </row>
    <row r="32" hidden="1" s="3" customFormat="1" ht="14.4" customHeight="1">
      <c r="A32" s="3"/>
      <c r="B32" s="40"/>
      <c r="C32" s="41"/>
      <c r="D32" s="41"/>
      <c r="E32" s="41"/>
      <c r="F32" s="26" t="s">
        <v>46</v>
      </c>
      <c r="G32" s="41"/>
      <c r="H32" s="41"/>
      <c r="I32" s="41"/>
      <c r="J32" s="41"/>
      <c r="K32" s="41"/>
      <c r="L32" s="42">
        <v>0.14999999999999999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ROUND(BC94,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45"/>
    </row>
    <row r="33" hidden="1" s="3" customFormat="1" ht="14.4" customHeight="1">
      <c r="A33" s="3"/>
      <c r="B33" s="40"/>
      <c r="C33" s="41"/>
      <c r="D33" s="41"/>
      <c r="E33" s="41"/>
      <c r="F33" s="26" t="s">
        <v>47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ROUND(BD94,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45"/>
    </row>
    <row r="34" s="2" customFormat="1" ht="6.96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25"/>
    </row>
    <row r="35" s="2" customFormat="1" ht="25.92" customHeight="1">
      <c r="A35" s="32"/>
      <c r="B35" s="33"/>
      <c r="C35" s="46"/>
      <c r="D35" s="47" t="s">
        <v>48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49</v>
      </c>
      <c r="U35" s="48"/>
      <c r="V35" s="48"/>
      <c r="W35" s="48"/>
      <c r="X35" s="50" t="s">
        <v>50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8"/>
      <c r="BE35" s="32"/>
    </row>
    <row r="36" s="2" customFormat="1" ht="6.96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  <c r="BE36" s="32"/>
    </row>
    <row r="37" s="2" customFormat="1" ht="14.4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8"/>
      <c r="BE37" s="32"/>
    </row>
    <row r="38" s="1" customFormat="1" ht="14.4" customHeight="1">
      <c r="B38" s="15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4"/>
    </row>
    <row r="39" s="1" customFormat="1" ht="14.4" customHeight="1">
      <c r="B39" s="15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4"/>
    </row>
    <row r="40" s="1" customFormat="1" ht="14.4" customHeight="1">
      <c r="B40" s="15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4"/>
    </row>
    <row r="41" s="1" customFormat="1" ht="14.4" customHeight="1">
      <c r="B41" s="15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4"/>
    </row>
    <row r="42" s="1" customFormat="1" ht="14.4" customHeight="1">
      <c r="B42" s="15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4"/>
    </row>
    <row r="43" s="1" customFormat="1" ht="14.4" customHeight="1">
      <c r="B43" s="1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4"/>
    </row>
    <row r="44" s="1" customFormat="1" ht="14.4" customHeight="1">
      <c r="B44" s="15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4"/>
    </row>
    <row r="45" s="1" customFormat="1" ht="14.4" customHeight="1">
      <c r="B45" s="15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4"/>
    </row>
    <row r="46" s="1" customFormat="1" ht="14.4" customHeight="1">
      <c r="B46" s="15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4"/>
    </row>
    <row r="47" s="1" customFormat="1" ht="14.4" customHeight="1">
      <c r="B47" s="15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4"/>
    </row>
    <row r="48" s="1" customFormat="1" ht="14.4" customHeight="1">
      <c r="B48" s="15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4"/>
    </row>
    <row r="49" s="2" customFormat="1" ht="14.4" customHeight="1">
      <c r="B49" s="53"/>
      <c r="C49" s="54"/>
      <c r="D49" s="55" t="s">
        <v>51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52</v>
      </c>
      <c r="AI49" s="56"/>
      <c r="AJ49" s="56"/>
      <c r="AK49" s="56"/>
      <c r="AL49" s="56"/>
      <c r="AM49" s="56"/>
      <c r="AN49" s="56"/>
      <c r="AO49" s="56"/>
      <c r="AP49" s="54"/>
      <c r="AQ49" s="54"/>
      <c r="AR49" s="57"/>
    </row>
    <row r="50">
      <c r="B50" s="15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4"/>
    </row>
    <row r="51">
      <c r="B51" s="15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4"/>
    </row>
    <row r="52">
      <c r="B52" s="15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4"/>
    </row>
    <row r="53">
      <c r="B53" s="15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4"/>
    </row>
    <row r="54">
      <c r="B54" s="15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4"/>
    </row>
    <row r="55">
      <c r="B55" s="15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4"/>
    </row>
    <row r="56">
      <c r="B56" s="15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4"/>
    </row>
    <row r="57">
      <c r="B57" s="15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4"/>
    </row>
    <row r="58">
      <c r="B58" s="15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4"/>
    </row>
    <row r="59">
      <c r="B59" s="15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4"/>
    </row>
    <row r="60" s="2" customFormat="1">
      <c r="A60" s="32"/>
      <c r="B60" s="33"/>
      <c r="C60" s="34"/>
      <c r="D60" s="58" t="s">
        <v>53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8" t="s">
        <v>54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8" t="s">
        <v>53</v>
      </c>
      <c r="AI60" s="36"/>
      <c r="AJ60" s="36"/>
      <c r="AK60" s="36"/>
      <c r="AL60" s="36"/>
      <c r="AM60" s="58" t="s">
        <v>54</v>
      </c>
      <c r="AN60" s="36"/>
      <c r="AO60" s="36"/>
      <c r="AP60" s="34"/>
      <c r="AQ60" s="34"/>
      <c r="AR60" s="38"/>
      <c r="BE60" s="32"/>
    </row>
    <row r="61">
      <c r="B61" s="15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4"/>
    </row>
    <row r="62">
      <c r="B62" s="15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4"/>
    </row>
    <row r="63">
      <c r="B63" s="15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4"/>
    </row>
    <row r="64" s="2" customFormat="1">
      <c r="A64" s="32"/>
      <c r="B64" s="33"/>
      <c r="C64" s="34"/>
      <c r="D64" s="55" t="s">
        <v>55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5" t="s">
        <v>56</v>
      </c>
      <c r="AI64" s="59"/>
      <c r="AJ64" s="59"/>
      <c r="AK64" s="59"/>
      <c r="AL64" s="59"/>
      <c r="AM64" s="59"/>
      <c r="AN64" s="59"/>
      <c r="AO64" s="59"/>
      <c r="AP64" s="34"/>
      <c r="AQ64" s="34"/>
      <c r="AR64" s="38"/>
      <c r="BE64" s="32"/>
    </row>
    <row r="65">
      <c r="B65" s="15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4"/>
    </row>
    <row r="66">
      <c r="B66" s="15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4"/>
    </row>
    <row r="67">
      <c r="B67" s="15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4"/>
    </row>
    <row r="68">
      <c r="B68" s="15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4"/>
    </row>
    <row r="69">
      <c r="B69" s="15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4"/>
    </row>
    <row r="70">
      <c r="B70" s="15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4"/>
    </row>
    <row r="71">
      <c r="B71" s="15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4"/>
    </row>
    <row r="72">
      <c r="B72" s="15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4"/>
    </row>
    <row r="73">
      <c r="B73" s="15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4"/>
    </row>
    <row r="74">
      <c r="B74" s="15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4"/>
    </row>
    <row r="75" s="2" customFormat="1">
      <c r="A75" s="32"/>
      <c r="B75" s="33"/>
      <c r="C75" s="34"/>
      <c r="D75" s="58" t="s">
        <v>53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8" t="s">
        <v>54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8" t="s">
        <v>53</v>
      </c>
      <c r="AI75" s="36"/>
      <c r="AJ75" s="36"/>
      <c r="AK75" s="36"/>
      <c r="AL75" s="36"/>
      <c r="AM75" s="58" t="s">
        <v>54</v>
      </c>
      <c r="AN75" s="36"/>
      <c r="AO75" s="36"/>
      <c r="AP75" s="34"/>
      <c r="AQ75" s="34"/>
      <c r="AR75" s="38"/>
      <c r="BE75" s="32"/>
    </row>
    <row r="76" s="2" customForma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8"/>
      <c r="BE76" s="32"/>
    </row>
    <row r="77" s="2" customFormat="1" ht="6.96" customHeight="1">
      <c r="A77" s="32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8"/>
      <c r="BE77" s="32"/>
    </row>
    <row r="81" s="2" customFormat="1" ht="6.96" customHeight="1">
      <c r="A81" s="32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8"/>
      <c r="BE81" s="32"/>
    </row>
    <row r="82" s="2" customFormat="1" ht="24.96" customHeight="1">
      <c r="A82" s="32"/>
      <c r="B82" s="33"/>
      <c r="C82" s="17" t="s">
        <v>57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8"/>
      <c r="B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8"/>
      <c r="BE83" s="32"/>
    </row>
    <row r="84" s="4" customFormat="1" ht="12" customHeight="1">
      <c r="A84" s="4"/>
      <c r="B84" s="64"/>
      <c r="C84" s="26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02/2023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  <c r="BE84" s="4"/>
    </row>
    <row r="85" s="5" customFormat="1" ht="36.96" customHeight="1">
      <c r="A85" s="5"/>
      <c r="B85" s="67"/>
      <c r="C85" s="68" t="s">
        <v>16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Svařování, navařování, broušení, výměna ocelových součástí výhybek a kolejnic OŘ UNL 2023 - ST Karlovy Vary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  <c r="BE85" s="5"/>
    </row>
    <row r="86" s="2" customFormat="1" ht="6.96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8"/>
      <c r="BE86" s="32"/>
    </row>
    <row r="87" s="2" customFormat="1" ht="12" customHeight="1">
      <c r="A87" s="32"/>
      <c r="B87" s="33"/>
      <c r="C87" s="26" t="s">
        <v>20</v>
      </c>
      <c r="D87" s="34"/>
      <c r="E87" s="34"/>
      <c r="F87" s="34"/>
      <c r="G87" s="34"/>
      <c r="H87" s="34"/>
      <c r="I87" s="34"/>
      <c r="J87" s="34"/>
      <c r="K87" s="34"/>
      <c r="L87" s="72" t="str">
        <f>IF(K8="","",K8)</f>
        <v>oblast ST Karlovy Vary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6" t="s">
        <v>22</v>
      </c>
      <c r="AJ87" s="34"/>
      <c r="AK87" s="34"/>
      <c r="AL87" s="34"/>
      <c r="AM87" s="73" t="str">
        <f>IF(AN8= "","",AN8)</f>
        <v>30. 3. 2023</v>
      </c>
      <c r="AN87" s="73"/>
      <c r="AO87" s="34"/>
      <c r="AP87" s="34"/>
      <c r="AQ87" s="34"/>
      <c r="AR87" s="38"/>
      <c r="B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8"/>
      <c r="BE88" s="32"/>
    </row>
    <row r="89" s="2" customFormat="1" ht="15.15" customHeight="1">
      <c r="A89" s="32"/>
      <c r="B89" s="33"/>
      <c r="C89" s="26" t="s">
        <v>24</v>
      </c>
      <c r="D89" s="34"/>
      <c r="E89" s="34"/>
      <c r="F89" s="34"/>
      <c r="G89" s="34"/>
      <c r="H89" s="34"/>
      <c r="I89" s="34"/>
      <c r="J89" s="34"/>
      <c r="K89" s="34"/>
      <c r="L89" s="65" t="str">
        <f>IF(E11= "","",E11)</f>
        <v>Správa železnic, s.o.; OŘ ÚNL - ST K. Vary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6" t="s">
        <v>32</v>
      </c>
      <c r="AJ89" s="34"/>
      <c r="AK89" s="34"/>
      <c r="AL89" s="34"/>
      <c r="AM89" s="74" t="str">
        <f>IF(E17="","",E17)</f>
        <v xml:space="preserve"> </v>
      </c>
      <c r="AN89" s="65"/>
      <c r="AO89" s="65"/>
      <c r="AP89" s="65"/>
      <c r="AQ89" s="34"/>
      <c r="AR89" s="38"/>
      <c r="AS89" s="75" t="s">
        <v>58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  <c r="BE89" s="32"/>
    </row>
    <row r="90" s="2" customFormat="1" ht="15.15" customHeight="1">
      <c r="A90" s="32"/>
      <c r="B90" s="33"/>
      <c r="C90" s="26" t="s">
        <v>30</v>
      </c>
      <c r="D90" s="34"/>
      <c r="E90" s="34"/>
      <c r="F90" s="34"/>
      <c r="G90" s="34"/>
      <c r="H90" s="34"/>
      <c r="I90" s="34"/>
      <c r="J90" s="34"/>
      <c r="K90" s="34"/>
      <c r="L90" s="65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6" t="s">
        <v>35</v>
      </c>
      <c r="AJ90" s="34"/>
      <c r="AK90" s="34"/>
      <c r="AL90" s="34"/>
      <c r="AM90" s="74" t="str">
        <f>IF(E20="","",E20)</f>
        <v>Ing. Ondřej Šmejkal</v>
      </c>
      <c r="AN90" s="65"/>
      <c r="AO90" s="65"/>
      <c r="AP90" s="65"/>
      <c r="AQ90" s="34"/>
      <c r="AR90" s="38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  <c r="BE90" s="32"/>
    </row>
    <row r="91" s="2" customFormat="1" ht="10.8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8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  <c r="BE91" s="32"/>
    </row>
    <row r="92" s="2" customFormat="1" ht="29.28" customHeight="1">
      <c r="A92" s="32"/>
      <c r="B92" s="33"/>
      <c r="C92" s="87" t="s">
        <v>59</v>
      </c>
      <c r="D92" s="88"/>
      <c r="E92" s="88"/>
      <c r="F92" s="88"/>
      <c r="G92" s="88"/>
      <c r="H92" s="89"/>
      <c r="I92" s="90" t="s">
        <v>60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61</v>
      </c>
      <c r="AH92" s="88"/>
      <c r="AI92" s="88"/>
      <c r="AJ92" s="88"/>
      <c r="AK92" s="88"/>
      <c r="AL92" s="88"/>
      <c r="AM92" s="88"/>
      <c r="AN92" s="90" t="s">
        <v>62</v>
      </c>
      <c r="AO92" s="88"/>
      <c r="AP92" s="92"/>
      <c r="AQ92" s="93" t="s">
        <v>63</v>
      </c>
      <c r="AR92" s="38"/>
      <c r="AS92" s="94" t="s">
        <v>64</v>
      </c>
      <c r="AT92" s="95" t="s">
        <v>65</v>
      </c>
      <c r="AU92" s="95" t="s">
        <v>66</v>
      </c>
      <c r="AV92" s="95" t="s">
        <v>67</v>
      </c>
      <c r="AW92" s="95" t="s">
        <v>68</v>
      </c>
      <c r="AX92" s="95" t="s">
        <v>69</v>
      </c>
      <c r="AY92" s="95" t="s">
        <v>70</v>
      </c>
      <c r="AZ92" s="95" t="s">
        <v>71</v>
      </c>
      <c r="BA92" s="95" t="s">
        <v>72</v>
      </c>
      <c r="BB92" s="95" t="s">
        <v>73</v>
      </c>
      <c r="BC92" s="95" t="s">
        <v>74</v>
      </c>
      <c r="BD92" s="96" t="s">
        <v>75</v>
      </c>
      <c r="BE92" s="32"/>
    </row>
    <row r="93" s="2" customFormat="1" ht="10.8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8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  <c r="BE93" s="32"/>
    </row>
    <row r="94" s="6" customFormat="1" ht="32.4" customHeight="1">
      <c r="A94" s="6"/>
      <c r="B94" s="100"/>
      <c r="C94" s="101" t="s">
        <v>76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ROUND(SUM(AG95:AG98),2)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105" t="s">
        <v>1</v>
      </c>
      <c r="AR94" s="106"/>
      <c r="AS94" s="107">
        <f>ROUND(SUM(AS95:AS98),2)</f>
        <v>0</v>
      </c>
      <c r="AT94" s="108">
        <f>ROUND(SUM(AV94:AW94),2)</f>
        <v>0</v>
      </c>
      <c r="AU94" s="109">
        <f>ROUND(SUM(AU95:AU98),5)</f>
        <v>0</v>
      </c>
      <c r="AV94" s="108">
        <f>ROUND(AZ94*L29,2)</f>
        <v>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ROUND(SUM(AZ95:AZ98),2)</f>
        <v>0</v>
      </c>
      <c r="BA94" s="108">
        <f>ROUND(SUM(BA95:BA98),2)</f>
        <v>0</v>
      </c>
      <c r="BB94" s="108">
        <f>ROUND(SUM(BB95:BB98),2)</f>
        <v>0</v>
      </c>
      <c r="BC94" s="108">
        <f>ROUND(SUM(BC95:BC98),2)</f>
        <v>0</v>
      </c>
      <c r="BD94" s="110">
        <f>ROUND(SUM(BD95:BD98),2)</f>
        <v>0</v>
      </c>
      <c r="BE94" s="6"/>
      <c r="BS94" s="111" t="s">
        <v>77</v>
      </c>
      <c r="BT94" s="111" t="s">
        <v>78</v>
      </c>
      <c r="BU94" s="112" t="s">
        <v>79</v>
      </c>
      <c r="BV94" s="111" t="s">
        <v>80</v>
      </c>
      <c r="BW94" s="111" t="s">
        <v>5</v>
      </c>
      <c r="BX94" s="111" t="s">
        <v>81</v>
      </c>
      <c r="CL94" s="111" t="s">
        <v>1</v>
      </c>
    </row>
    <row r="95" s="7" customFormat="1" ht="24.75" customHeight="1">
      <c r="A95" s="113" t="s">
        <v>82</v>
      </c>
      <c r="B95" s="114"/>
      <c r="C95" s="115"/>
      <c r="D95" s="116" t="s">
        <v>83</v>
      </c>
      <c r="E95" s="116"/>
      <c r="F95" s="116"/>
      <c r="G95" s="116"/>
      <c r="H95" s="116"/>
      <c r="I95" s="117"/>
      <c r="J95" s="116" t="s">
        <v>84</v>
      </c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8">
        <f>'A.1 - Ceník prací (Sborní...'!J30</f>
        <v>0</v>
      </c>
      <c r="AH95" s="117"/>
      <c r="AI95" s="117"/>
      <c r="AJ95" s="117"/>
      <c r="AK95" s="117"/>
      <c r="AL95" s="117"/>
      <c r="AM95" s="117"/>
      <c r="AN95" s="118">
        <f>SUM(AG95,AT95)</f>
        <v>0</v>
      </c>
      <c r="AO95" s="117"/>
      <c r="AP95" s="117"/>
      <c r="AQ95" s="119" t="s">
        <v>85</v>
      </c>
      <c r="AR95" s="120"/>
      <c r="AS95" s="121">
        <v>0</v>
      </c>
      <c r="AT95" s="122">
        <f>ROUND(SUM(AV95:AW95),2)</f>
        <v>0</v>
      </c>
      <c r="AU95" s="123">
        <f>'A.1 - Ceník prací (Sborní...'!P116</f>
        <v>0</v>
      </c>
      <c r="AV95" s="122">
        <f>'A.1 - Ceník prací (Sborní...'!J33</f>
        <v>0</v>
      </c>
      <c r="AW95" s="122">
        <f>'A.1 - Ceník prací (Sborní...'!J34</f>
        <v>0</v>
      </c>
      <c r="AX95" s="122">
        <f>'A.1 - Ceník prací (Sborní...'!J35</f>
        <v>0</v>
      </c>
      <c r="AY95" s="122">
        <f>'A.1 - Ceník prací (Sborní...'!J36</f>
        <v>0</v>
      </c>
      <c r="AZ95" s="122">
        <f>'A.1 - Ceník prací (Sborní...'!F33</f>
        <v>0</v>
      </c>
      <c r="BA95" s="122">
        <f>'A.1 - Ceník prací (Sborní...'!F34</f>
        <v>0</v>
      </c>
      <c r="BB95" s="122">
        <f>'A.1 - Ceník prací (Sborní...'!F35</f>
        <v>0</v>
      </c>
      <c r="BC95" s="122">
        <f>'A.1 - Ceník prací (Sborní...'!F36</f>
        <v>0</v>
      </c>
      <c r="BD95" s="124">
        <f>'A.1 - Ceník prací (Sborní...'!F37</f>
        <v>0</v>
      </c>
      <c r="BE95" s="7"/>
      <c r="BT95" s="125" t="s">
        <v>86</v>
      </c>
      <c r="BV95" s="125" t="s">
        <v>80</v>
      </c>
      <c r="BW95" s="125" t="s">
        <v>87</v>
      </c>
      <c r="BX95" s="125" t="s">
        <v>5</v>
      </c>
      <c r="CL95" s="125" t="s">
        <v>1</v>
      </c>
      <c r="CM95" s="125" t="s">
        <v>88</v>
      </c>
    </row>
    <row r="96" s="7" customFormat="1" ht="16.5" customHeight="1">
      <c r="A96" s="113" t="s">
        <v>82</v>
      </c>
      <c r="B96" s="114"/>
      <c r="C96" s="115"/>
      <c r="D96" s="116" t="s">
        <v>89</v>
      </c>
      <c r="E96" s="116"/>
      <c r="F96" s="116"/>
      <c r="G96" s="116"/>
      <c r="H96" s="116"/>
      <c r="I96" s="117"/>
      <c r="J96" s="116" t="s">
        <v>90</v>
      </c>
      <c r="K96" s="116"/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8">
        <f>'A.2 - Materál (Sborník Sp...'!J30</f>
        <v>0</v>
      </c>
      <c r="AH96" s="117"/>
      <c r="AI96" s="117"/>
      <c r="AJ96" s="117"/>
      <c r="AK96" s="117"/>
      <c r="AL96" s="117"/>
      <c r="AM96" s="117"/>
      <c r="AN96" s="118">
        <f>SUM(AG96,AT96)</f>
        <v>0</v>
      </c>
      <c r="AO96" s="117"/>
      <c r="AP96" s="117"/>
      <c r="AQ96" s="119" t="s">
        <v>85</v>
      </c>
      <c r="AR96" s="120"/>
      <c r="AS96" s="121">
        <v>0</v>
      </c>
      <c r="AT96" s="122">
        <f>ROUND(SUM(AV96:AW96),2)</f>
        <v>0</v>
      </c>
      <c r="AU96" s="123">
        <f>'A.2 - Materál (Sborník Sp...'!P116</f>
        <v>0</v>
      </c>
      <c r="AV96" s="122">
        <f>'A.2 - Materál (Sborník Sp...'!J33</f>
        <v>0</v>
      </c>
      <c r="AW96" s="122">
        <f>'A.2 - Materál (Sborník Sp...'!J34</f>
        <v>0</v>
      </c>
      <c r="AX96" s="122">
        <f>'A.2 - Materál (Sborník Sp...'!J35</f>
        <v>0</v>
      </c>
      <c r="AY96" s="122">
        <f>'A.2 - Materál (Sborník Sp...'!J36</f>
        <v>0</v>
      </c>
      <c r="AZ96" s="122">
        <f>'A.2 - Materál (Sborník Sp...'!F33</f>
        <v>0</v>
      </c>
      <c r="BA96" s="122">
        <f>'A.2 - Materál (Sborník Sp...'!F34</f>
        <v>0</v>
      </c>
      <c r="BB96" s="122">
        <f>'A.2 - Materál (Sborník Sp...'!F35</f>
        <v>0</v>
      </c>
      <c r="BC96" s="122">
        <f>'A.2 - Materál (Sborník Sp...'!F36</f>
        <v>0</v>
      </c>
      <c r="BD96" s="124">
        <f>'A.2 - Materál (Sborník Sp...'!F37</f>
        <v>0</v>
      </c>
      <c r="BE96" s="7"/>
      <c r="BT96" s="125" t="s">
        <v>86</v>
      </c>
      <c r="BV96" s="125" t="s">
        <v>80</v>
      </c>
      <c r="BW96" s="125" t="s">
        <v>91</v>
      </c>
      <c r="BX96" s="125" t="s">
        <v>5</v>
      </c>
      <c r="CL96" s="125" t="s">
        <v>1</v>
      </c>
      <c r="CM96" s="125" t="s">
        <v>88</v>
      </c>
    </row>
    <row r="97" s="7" customFormat="1" ht="16.5" customHeight="1">
      <c r="A97" s="113" t="s">
        <v>82</v>
      </c>
      <c r="B97" s="114"/>
      <c r="C97" s="115"/>
      <c r="D97" s="116" t="s">
        <v>92</v>
      </c>
      <c r="E97" s="116"/>
      <c r="F97" s="116"/>
      <c r="G97" s="116"/>
      <c r="H97" s="116"/>
      <c r="I97" s="117"/>
      <c r="J97" s="116" t="s">
        <v>93</v>
      </c>
      <c r="K97" s="116"/>
      <c r="L97" s="116"/>
      <c r="M97" s="116"/>
      <c r="N97" s="116"/>
      <c r="O97" s="116"/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  <c r="AA97" s="116"/>
      <c r="AB97" s="116"/>
      <c r="AC97" s="116"/>
      <c r="AD97" s="116"/>
      <c r="AE97" s="116"/>
      <c r="AF97" s="116"/>
      <c r="AG97" s="118">
        <f>'A.3 - VON (Sborník Správy...'!J30</f>
        <v>0</v>
      </c>
      <c r="AH97" s="117"/>
      <c r="AI97" s="117"/>
      <c r="AJ97" s="117"/>
      <c r="AK97" s="117"/>
      <c r="AL97" s="117"/>
      <c r="AM97" s="117"/>
      <c r="AN97" s="118">
        <f>SUM(AG97,AT97)</f>
        <v>0</v>
      </c>
      <c r="AO97" s="117"/>
      <c r="AP97" s="117"/>
      <c r="AQ97" s="119" t="s">
        <v>85</v>
      </c>
      <c r="AR97" s="120"/>
      <c r="AS97" s="121">
        <v>0</v>
      </c>
      <c r="AT97" s="122">
        <f>ROUND(SUM(AV97:AW97),2)</f>
        <v>0</v>
      </c>
      <c r="AU97" s="123">
        <f>'A.3 - VON (Sborník Správy...'!P116</f>
        <v>0</v>
      </c>
      <c r="AV97" s="122">
        <f>'A.3 - VON (Sborník Správy...'!J33</f>
        <v>0</v>
      </c>
      <c r="AW97" s="122">
        <f>'A.3 - VON (Sborník Správy...'!J34</f>
        <v>0</v>
      </c>
      <c r="AX97" s="122">
        <f>'A.3 - VON (Sborník Správy...'!J35</f>
        <v>0</v>
      </c>
      <c r="AY97" s="122">
        <f>'A.3 - VON (Sborník Správy...'!J36</f>
        <v>0</v>
      </c>
      <c r="AZ97" s="122">
        <f>'A.3 - VON (Sborník Správy...'!F33</f>
        <v>0</v>
      </c>
      <c r="BA97" s="122">
        <f>'A.3 - VON (Sborník Správy...'!F34</f>
        <v>0</v>
      </c>
      <c r="BB97" s="122">
        <f>'A.3 - VON (Sborník Správy...'!F35</f>
        <v>0</v>
      </c>
      <c r="BC97" s="122">
        <f>'A.3 - VON (Sborník Správy...'!F36</f>
        <v>0</v>
      </c>
      <c r="BD97" s="124">
        <f>'A.3 - VON (Sborník Správy...'!F37</f>
        <v>0</v>
      </c>
      <c r="BE97" s="7"/>
      <c r="BT97" s="125" t="s">
        <v>86</v>
      </c>
      <c r="BV97" s="125" t="s">
        <v>80</v>
      </c>
      <c r="BW97" s="125" t="s">
        <v>94</v>
      </c>
      <c r="BX97" s="125" t="s">
        <v>5</v>
      </c>
      <c r="CL97" s="125" t="s">
        <v>1</v>
      </c>
      <c r="CM97" s="125" t="s">
        <v>88</v>
      </c>
    </row>
    <row r="98" s="7" customFormat="1" ht="16.5" customHeight="1">
      <c r="A98" s="113" t="s">
        <v>82</v>
      </c>
      <c r="B98" s="114"/>
      <c r="C98" s="115"/>
      <c r="D98" s="116" t="s">
        <v>95</v>
      </c>
      <c r="E98" s="116"/>
      <c r="F98" s="116"/>
      <c r="G98" s="116"/>
      <c r="H98" s="116"/>
      <c r="I98" s="117"/>
      <c r="J98" s="116" t="s">
        <v>96</v>
      </c>
      <c r="K98" s="116"/>
      <c r="L98" s="116"/>
      <c r="M98" s="116"/>
      <c r="N98" s="116"/>
      <c r="O98" s="116"/>
      <c r="P98" s="116"/>
      <c r="Q98" s="116"/>
      <c r="R98" s="116"/>
      <c r="S98" s="116"/>
      <c r="T98" s="116"/>
      <c r="U98" s="116"/>
      <c r="V98" s="116"/>
      <c r="W98" s="116"/>
      <c r="X98" s="116"/>
      <c r="Y98" s="116"/>
      <c r="Z98" s="116"/>
      <c r="AA98" s="116"/>
      <c r="AB98" s="116"/>
      <c r="AC98" s="116"/>
      <c r="AD98" s="116"/>
      <c r="AE98" s="116"/>
      <c r="AF98" s="116"/>
      <c r="AG98" s="118">
        <f>'A.4 - Přepravy (Sborník S...'!J30</f>
        <v>0</v>
      </c>
      <c r="AH98" s="117"/>
      <c r="AI98" s="117"/>
      <c r="AJ98" s="117"/>
      <c r="AK98" s="117"/>
      <c r="AL98" s="117"/>
      <c r="AM98" s="117"/>
      <c r="AN98" s="118">
        <f>SUM(AG98,AT98)</f>
        <v>0</v>
      </c>
      <c r="AO98" s="117"/>
      <c r="AP98" s="117"/>
      <c r="AQ98" s="119" t="s">
        <v>85</v>
      </c>
      <c r="AR98" s="120"/>
      <c r="AS98" s="126">
        <v>0</v>
      </c>
      <c r="AT98" s="127">
        <f>ROUND(SUM(AV98:AW98),2)</f>
        <v>0</v>
      </c>
      <c r="AU98" s="128">
        <f>'A.4 - Přepravy (Sborník S...'!P116</f>
        <v>0</v>
      </c>
      <c r="AV98" s="127">
        <f>'A.4 - Přepravy (Sborník S...'!J33</f>
        <v>0</v>
      </c>
      <c r="AW98" s="127">
        <f>'A.4 - Přepravy (Sborník S...'!J34</f>
        <v>0</v>
      </c>
      <c r="AX98" s="127">
        <f>'A.4 - Přepravy (Sborník S...'!J35</f>
        <v>0</v>
      </c>
      <c r="AY98" s="127">
        <f>'A.4 - Přepravy (Sborník S...'!J36</f>
        <v>0</v>
      </c>
      <c r="AZ98" s="127">
        <f>'A.4 - Přepravy (Sborník S...'!F33</f>
        <v>0</v>
      </c>
      <c r="BA98" s="127">
        <f>'A.4 - Přepravy (Sborník S...'!F34</f>
        <v>0</v>
      </c>
      <c r="BB98" s="127">
        <f>'A.4 - Přepravy (Sborník S...'!F35</f>
        <v>0</v>
      </c>
      <c r="BC98" s="127">
        <f>'A.4 - Přepravy (Sborník S...'!F36</f>
        <v>0</v>
      </c>
      <c r="BD98" s="129">
        <f>'A.4 - Přepravy (Sborník S...'!F37</f>
        <v>0</v>
      </c>
      <c r="BE98" s="7"/>
      <c r="BT98" s="125" t="s">
        <v>86</v>
      </c>
      <c r="BV98" s="125" t="s">
        <v>80</v>
      </c>
      <c r="BW98" s="125" t="s">
        <v>97</v>
      </c>
      <c r="BX98" s="125" t="s">
        <v>5</v>
      </c>
      <c r="CL98" s="125" t="s">
        <v>1</v>
      </c>
      <c r="CM98" s="125" t="s">
        <v>88</v>
      </c>
    </row>
    <row r="99" s="2" customFormat="1" ht="30" customHeight="1">
      <c r="A99" s="32"/>
      <c r="B99" s="33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34"/>
      <c r="AH99" s="34"/>
      <c r="AI99" s="34"/>
      <c r="AJ99" s="34"/>
      <c r="AK99" s="34"/>
      <c r="AL99" s="34"/>
      <c r="AM99" s="34"/>
      <c r="AN99" s="34"/>
      <c r="AO99" s="34"/>
      <c r="AP99" s="34"/>
      <c r="AQ99" s="34"/>
      <c r="AR99" s="38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</row>
    <row r="100" s="2" customFormat="1" ht="6.96" customHeight="1">
      <c r="A100" s="32"/>
      <c r="B100" s="60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  <c r="AJ100" s="61"/>
      <c r="AK100" s="61"/>
      <c r="AL100" s="61"/>
      <c r="AM100" s="61"/>
      <c r="AN100" s="61"/>
      <c r="AO100" s="61"/>
      <c r="AP100" s="61"/>
      <c r="AQ100" s="61"/>
      <c r="AR100" s="38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</row>
  </sheetData>
  <sheetProtection sheet="1" formatColumns="0" formatRows="0" objects="1" scenarios="1" spinCount="100000" saltValue="PS024x7aM4ecQlzSQnto8kHDoYS8hV41X1WtYJz1jCPz3TtoriBKVtL6P/Uce/JO1iNwZLGoqzJRgazmWMU5jA==" hashValue="JTFmuUQyBKOVT8zP55UJ00cQ2i3b1mEHsGafTp0cgK5Z1JmQu4rB8hozqBJEKVGBia6DZTyjnE6tnX2d9TCyhw==" algorithmName="SHA-512" password="CC35"/>
  <mergeCells count="5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A.1 - Ceník prací (Sborní...'!C2" display="/"/>
    <hyperlink ref="A96" location="'A.2 - Materál (Sborník Sp...'!C2" display="/"/>
    <hyperlink ref="A97" location="'A.3 - VON (Sborník Správy...'!C2" display="/"/>
    <hyperlink ref="A98" location="'A.4 - Přepravy (Sborník S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87</v>
      </c>
    </row>
    <row r="3" hidden="1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4"/>
      <c r="AT3" s="11" t="s">
        <v>88</v>
      </c>
    </row>
    <row r="4" hidden="1" s="1" customFormat="1" ht="24.96" customHeight="1">
      <c r="B4" s="14"/>
      <c r="D4" s="132" t="s">
        <v>98</v>
      </c>
      <c r="L4" s="14"/>
      <c r="M4" s="133" t="s">
        <v>10</v>
      </c>
      <c r="AT4" s="11" t="s">
        <v>4</v>
      </c>
    </row>
    <row r="5" hidden="1" s="1" customFormat="1" ht="6.96" customHeight="1">
      <c r="B5" s="14"/>
      <c r="L5" s="14"/>
    </row>
    <row r="6" hidden="1" s="1" customFormat="1" ht="12" customHeight="1">
      <c r="B6" s="14"/>
      <c r="D6" s="134" t="s">
        <v>16</v>
      </c>
      <c r="L6" s="14"/>
    </row>
    <row r="7" hidden="1" s="1" customFormat="1" ht="26.25" customHeight="1">
      <c r="B7" s="14"/>
      <c r="E7" s="135" t="str">
        <f>'Rekapitulace stavby'!K6</f>
        <v>Svařování, navařování, broušení, výměna ocelových součástí výhybek a kolejnic OŘ UNL 2023 - ST Karlovy Vary</v>
      </c>
      <c r="F7" s="134"/>
      <c r="G7" s="134"/>
      <c r="H7" s="134"/>
      <c r="L7" s="14"/>
    </row>
    <row r="8" hidden="1" s="2" customFormat="1" ht="12" customHeight="1">
      <c r="A8" s="32"/>
      <c r="B8" s="38"/>
      <c r="C8" s="32"/>
      <c r="D8" s="134" t="s">
        <v>99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hidden="1" s="2" customFormat="1" ht="16.5" customHeight="1">
      <c r="A9" s="32"/>
      <c r="B9" s="38"/>
      <c r="C9" s="32"/>
      <c r="D9" s="32"/>
      <c r="E9" s="136" t="s">
        <v>100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hidden="1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hidden="1" s="2" customFormat="1" ht="12" customHeight="1">
      <c r="A11" s="32"/>
      <c r="B11" s="38"/>
      <c r="C11" s="32"/>
      <c r="D11" s="134" t="s">
        <v>18</v>
      </c>
      <c r="E11" s="32"/>
      <c r="F11" s="137" t="s">
        <v>1</v>
      </c>
      <c r="G11" s="32"/>
      <c r="H11" s="32"/>
      <c r="I11" s="134" t="s">
        <v>19</v>
      </c>
      <c r="J11" s="137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hidden="1" s="2" customFormat="1" ht="12" customHeight="1">
      <c r="A12" s="32"/>
      <c r="B12" s="38"/>
      <c r="C12" s="32"/>
      <c r="D12" s="134" t="s">
        <v>20</v>
      </c>
      <c r="E12" s="32"/>
      <c r="F12" s="137" t="s">
        <v>21</v>
      </c>
      <c r="G12" s="32"/>
      <c r="H12" s="32"/>
      <c r="I12" s="134" t="s">
        <v>22</v>
      </c>
      <c r="J12" s="138" t="str">
        <f>'Rekapitulace stavby'!AN8</f>
        <v>30. 3. 2023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hidden="1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hidden="1" s="2" customFormat="1" ht="12" customHeight="1">
      <c r="A14" s="32"/>
      <c r="B14" s="38"/>
      <c r="C14" s="32"/>
      <c r="D14" s="134" t="s">
        <v>24</v>
      </c>
      <c r="E14" s="32"/>
      <c r="F14" s="32"/>
      <c r="G14" s="32"/>
      <c r="H14" s="32"/>
      <c r="I14" s="134" t="s">
        <v>25</v>
      </c>
      <c r="J14" s="137" t="s">
        <v>26</v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hidden="1" s="2" customFormat="1" ht="18" customHeight="1">
      <c r="A15" s="32"/>
      <c r="B15" s="38"/>
      <c r="C15" s="32"/>
      <c r="D15" s="32"/>
      <c r="E15" s="137" t="s">
        <v>27</v>
      </c>
      <c r="F15" s="32"/>
      <c r="G15" s="32"/>
      <c r="H15" s="32"/>
      <c r="I15" s="134" t="s">
        <v>28</v>
      </c>
      <c r="J15" s="137" t="s">
        <v>29</v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hidden="1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hidden="1" s="2" customFormat="1" ht="12" customHeight="1">
      <c r="A17" s="32"/>
      <c r="B17" s="38"/>
      <c r="C17" s="32"/>
      <c r="D17" s="134" t="s">
        <v>30</v>
      </c>
      <c r="E17" s="32"/>
      <c r="F17" s="32"/>
      <c r="G17" s="32"/>
      <c r="H17" s="32"/>
      <c r="I17" s="134" t="s">
        <v>25</v>
      </c>
      <c r="J17" s="27" t="str">
        <f>'Rekapitulace stavby'!AN13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hidden="1" s="2" customFormat="1" ht="18" customHeight="1">
      <c r="A18" s="32"/>
      <c r="B18" s="38"/>
      <c r="C18" s="32"/>
      <c r="D18" s="32"/>
      <c r="E18" s="27" t="str">
        <f>'Rekapitulace stavby'!E14</f>
        <v>Vyplň údaj</v>
      </c>
      <c r="F18" s="137"/>
      <c r="G18" s="137"/>
      <c r="H18" s="137"/>
      <c r="I18" s="134" t="s">
        <v>28</v>
      </c>
      <c r="J18" s="27" t="str">
        <f>'Rekapitulace stavby'!AN14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hidden="1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hidden="1" s="2" customFormat="1" ht="12" customHeight="1">
      <c r="A20" s="32"/>
      <c r="B20" s="38"/>
      <c r="C20" s="32"/>
      <c r="D20" s="134" t="s">
        <v>32</v>
      </c>
      <c r="E20" s="32"/>
      <c r="F20" s="32"/>
      <c r="G20" s="32"/>
      <c r="H20" s="32"/>
      <c r="I20" s="134" t="s">
        <v>25</v>
      </c>
      <c r="J20" s="137" t="str">
        <f>IF('Rekapitulace stavby'!AN16="","",'Rekapitulace stavby'!AN16)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hidden="1" s="2" customFormat="1" ht="18" customHeight="1">
      <c r="A21" s="32"/>
      <c r="B21" s="38"/>
      <c r="C21" s="32"/>
      <c r="D21" s="32"/>
      <c r="E21" s="137" t="str">
        <f>IF('Rekapitulace stavby'!E17="","",'Rekapitulace stavby'!E17)</f>
        <v xml:space="preserve"> </v>
      </c>
      <c r="F21" s="32"/>
      <c r="G21" s="32"/>
      <c r="H21" s="32"/>
      <c r="I21" s="134" t="s">
        <v>28</v>
      </c>
      <c r="J21" s="137" t="str">
        <f>IF('Rekapitulace stavby'!AN17="","",'Rekapitulace stavby'!AN17)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hidden="1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hidden="1" s="2" customFormat="1" ht="12" customHeight="1">
      <c r="A23" s="32"/>
      <c r="B23" s="38"/>
      <c r="C23" s="32"/>
      <c r="D23" s="134" t="s">
        <v>35</v>
      </c>
      <c r="E23" s="32"/>
      <c r="F23" s="32"/>
      <c r="G23" s="32"/>
      <c r="H23" s="32"/>
      <c r="I23" s="134" t="s">
        <v>25</v>
      </c>
      <c r="J23" s="137" t="s">
        <v>1</v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hidden="1" s="2" customFormat="1" ht="18" customHeight="1">
      <c r="A24" s="32"/>
      <c r="B24" s="38"/>
      <c r="C24" s="32"/>
      <c r="D24" s="32"/>
      <c r="E24" s="137" t="s">
        <v>36</v>
      </c>
      <c r="F24" s="32"/>
      <c r="G24" s="32"/>
      <c r="H24" s="32"/>
      <c r="I24" s="134" t="s">
        <v>28</v>
      </c>
      <c r="J24" s="137" t="s">
        <v>1</v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hidden="1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hidden="1" s="2" customFormat="1" ht="12" customHeight="1">
      <c r="A26" s="32"/>
      <c r="B26" s="38"/>
      <c r="C26" s="32"/>
      <c r="D26" s="134" t="s">
        <v>37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hidden="1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hidden="1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hidden="1" s="2" customFormat="1" ht="25.44" customHeight="1">
      <c r="A30" s="32"/>
      <c r="B30" s="38"/>
      <c r="C30" s="32"/>
      <c r="D30" s="144" t="s">
        <v>38</v>
      </c>
      <c r="E30" s="32"/>
      <c r="F30" s="32"/>
      <c r="G30" s="32"/>
      <c r="H30" s="32"/>
      <c r="I30" s="32"/>
      <c r="J30" s="145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hidden="1" s="2" customFormat="1" ht="6.96" customHeight="1">
      <c r="A31" s="32"/>
      <c r="B31" s="38"/>
      <c r="C31" s="32"/>
      <c r="D31" s="143"/>
      <c r="E31" s="143"/>
      <c r="F31" s="143"/>
      <c r="G31" s="143"/>
      <c r="H31" s="143"/>
      <c r="I31" s="143"/>
      <c r="J31" s="143"/>
      <c r="K31" s="143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hidden="1" s="2" customFormat="1" ht="14.4" customHeight="1">
      <c r="A32" s="32"/>
      <c r="B32" s="38"/>
      <c r="C32" s="32"/>
      <c r="D32" s="32"/>
      <c r="E32" s="32"/>
      <c r="F32" s="146" t="s">
        <v>40</v>
      </c>
      <c r="G32" s="32"/>
      <c r="H32" s="32"/>
      <c r="I32" s="146" t="s">
        <v>39</v>
      </c>
      <c r="J32" s="146" t="s">
        <v>41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hidden="1" s="2" customFormat="1" ht="14.4" customHeight="1">
      <c r="A33" s="32"/>
      <c r="B33" s="38"/>
      <c r="C33" s="32"/>
      <c r="D33" s="147" t="s">
        <v>42</v>
      </c>
      <c r="E33" s="134" t="s">
        <v>43</v>
      </c>
      <c r="F33" s="148">
        <f>ROUND((SUM(BE116:BE534)),  2)</f>
        <v>0</v>
      </c>
      <c r="G33" s="32"/>
      <c r="H33" s="32"/>
      <c r="I33" s="149">
        <v>0.20999999999999999</v>
      </c>
      <c r="J33" s="148">
        <f>ROUND(((SUM(BE116:BE534))*I33),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hidden="1" s="2" customFormat="1" ht="14.4" customHeight="1">
      <c r="A34" s="32"/>
      <c r="B34" s="38"/>
      <c r="C34" s="32"/>
      <c r="D34" s="32"/>
      <c r="E34" s="134" t="s">
        <v>44</v>
      </c>
      <c r="F34" s="148">
        <f>ROUND((SUM(BF116:BF534)),  2)</f>
        <v>0</v>
      </c>
      <c r="G34" s="32"/>
      <c r="H34" s="32"/>
      <c r="I34" s="149">
        <v>0.14999999999999999</v>
      </c>
      <c r="J34" s="148">
        <f>ROUND(((SUM(BF116:BF534))*I34),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4" t="s">
        <v>45</v>
      </c>
      <c r="F35" s="148">
        <f>ROUND((SUM(BG116:BG534)),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4" t="s">
        <v>46</v>
      </c>
      <c r="F36" s="148">
        <f>ROUND((SUM(BH116:BH534)),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47</v>
      </c>
      <c r="F37" s="148">
        <f>ROUND((SUM(BI116:BI534)),  2)</f>
        <v>0</v>
      </c>
      <c r="G37" s="32"/>
      <c r="H37" s="32"/>
      <c r="I37" s="149">
        <v>0</v>
      </c>
      <c r="J37" s="148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25.44" customHeight="1">
      <c r="A39" s="32"/>
      <c r="B39" s="38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hidden="1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hidden="1" s="1" customFormat="1" ht="14.4" customHeight="1">
      <c r="B41" s="14"/>
      <c r="L41" s="14"/>
    </row>
    <row r="42" hidden="1" s="1" customFormat="1" ht="14.4" customHeight="1">
      <c r="B42" s="14"/>
      <c r="L42" s="14"/>
    </row>
    <row r="43" hidden="1" s="1" customFormat="1" ht="14.4" customHeight="1">
      <c r="B43" s="14"/>
      <c r="L43" s="14"/>
    </row>
    <row r="44" hidden="1" s="1" customFormat="1" ht="14.4" customHeight="1">
      <c r="B44" s="14"/>
      <c r="L44" s="14"/>
    </row>
    <row r="45" hidden="1" s="1" customFormat="1" ht="14.4" customHeight="1">
      <c r="B45" s="14"/>
      <c r="L45" s="14"/>
    </row>
    <row r="46" hidden="1" s="1" customFormat="1" ht="14.4" customHeight="1">
      <c r="B46" s="14"/>
      <c r="L46" s="14"/>
    </row>
    <row r="47" hidden="1" s="1" customFormat="1" ht="14.4" customHeight="1">
      <c r="B47" s="14"/>
      <c r="L47" s="14"/>
    </row>
    <row r="48" hidden="1" s="1" customFormat="1" ht="14.4" customHeight="1">
      <c r="B48" s="14"/>
      <c r="L48" s="14"/>
    </row>
    <row r="49" hidden="1" s="1" customFormat="1" ht="14.4" customHeight="1">
      <c r="B49" s="14"/>
      <c r="L49" s="14"/>
    </row>
    <row r="50" hidden="1" s="2" customFormat="1" ht="14.4" customHeight="1">
      <c r="B50" s="57"/>
      <c r="D50" s="157" t="s">
        <v>51</v>
      </c>
      <c r="E50" s="158"/>
      <c r="F50" s="158"/>
      <c r="G50" s="157" t="s">
        <v>52</v>
      </c>
      <c r="H50" s="158"/>
      <c r="I50" s="158"/>
      <c r="J50" s="158"/>
      <c r="K50" s="158"/>
      <c r="L50" s="57"/>
    </row>
    <row r="51" hidden="1">
      <c r="B51" s="14"/>
      <c r="L51" s="14"/>
    </row>
    <row r="52" hidden="1">
      <c r="B52" s="14"/>
      <c r="L52" s="14"/>
    </row>
    <row r="53" hidden="1">
      <c r="B53" s="14"/>
      <c r="L53" s="14"/>
    </row>
    <row r="54" hidden="1">
      <c r="B54" s="14"/>
      <c r="L54" s="14"/>
    </row>
    <row r="55" hidden="1">
      <c r="B55" s="14"/>
      <c r="L55" s="14"/>
    </row>
    <row r="56" hidden="1">
      <c r="B56" s="14"/>
      <c r="L56" s="14"/>
    </row>
    <row r="57" hidden="1">
      <c r="B57" s="14"/>
      <c r="L57" s="14"/>
    </row>
    <row r="58" hidden="1">
      <c r="B58" s="14"/>
      <c r="L58" s="14"/>
    </row>
    <row r="59" hidden="1">
      <c r="B59" s="14"/>
      <c r="L59" s="14"/>
    </row>
    <row r="60" hidden="1">
      <c r="B60" s="14"/>
      <c r="L60" s="14"/>
    </row>
    <row r="61" hidden="1" s="2" customFormat="1">
      <c r="A61" s="32"/>
      <c r="B61" s="38"/>
      <c r="C61" s="32"/>
      <c r="D61" s="159" t="s">
        <v>53</v>
      </c>
      <c r="E61" s="160"/>
      <c r="F61" s="161" t="s">
        <v>54</v>
      </c>
      <c r="G61" s="159" t="s">
        <v>53</v>
      </c>
      <c r="H61" s="160"/>
      <c r="I61" s="160"/>
      <c r="J61" s="162" t="s">
        <v>54</v>
      </c>
      <c r="K61" s="160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hidden="1">
      <c r="B62" s="14"/>
      <c r="L62" s="14"/>
    </row>
    <row r="63" hidden="1">
      <c r="B63" s="14"/>
      <c r="L63" s="14"/>
    </row>
    <row r="64" hidden="1">
      <c r="B64" s="14"/>
      <c r="L64" s="14"/>
    </row>
    <row r="65" hidden="1" s="2" customFormat="1">
      <c r="A65" s="32"/>
      <c r="B65" s="38"/>
      <c r="C65" s="32"/>
      <c r="D65" s="157" t="s">
        <v>55</v>
      </c>
      <c r="E65" s="163"/>
      <c r="F65" s="163"/>
      <c r="G65" s="157" t="s">
        <v>56</v>
      </c>
      <c r="H65" s="163"/>
      <c r="I65" s="163"/>
      <c r="J65" s="163"/>
      <c r="K65" s="16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hidden="1">
      <c r="B66" s="14"/>
      <c r="L66" s="14"/>
    </row>
    <row r="67" hidden="1">
      <c r="B67" s="14"/>
      <c r="L67" s="14"/>
    </row>
    <row r="68" hidden="1">
      <c r="B68" s="14"/>
      <c r="L68" s="14"/>
    </row>
    <row r="69" hidden="1">
      <c r="B69" s="14"/>
      <c r="L69" s="14"/>
    </row>
    <row r="70" hidden="1">
      <c r="B70" s="14"/>
      <c r="L70" s="14"/>
    </row>
    <row r="71" hidden="1">
      <c r="B71" s="14"/>
      <c r="L71" s="14"/>
    </row>
    <row r="72" hidden="1">
      <c r="B72" s="14"/>
      <c r="L72" s="14"/>
    </row>
    <row r="73" hidden="1">
      <c r="B73" s="14"/>
      <c r="L73" s="14"/>
    </row>
    <row r="74" hidden="1">
      <c r="B74" s="14"/>
      <c r="L74" s="14"/>
    </row>
    <row r="75" hidden="1">
      <c r="B75" s="14"/>
      <c r="L75" s="14"/>
    </row>
    <row r="76" hidden="1" s="2" customFormat="1">
      <c r="A76" s="32"/>
      <c r="B76" s="38"/>
      <c r="C76" s="32"/>
      <c r="D76" s="159" t="s">
        <v>53</v>
      </c>
      <c r="E76" s="160"/>
      <c r="F76" s="161" t="s">
        <v>54</v>
      </c>
      <c r="G76" s="159" t="s">
        <v>53</v>
      </c>
      <c r="H76" s="160"/>
      <c r="I76" s="160"/>
      <c r="J76" s="162" t="s">
        <v>54</v>
      </c>
      <c r="K76" s="160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hidden="1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hidden="1"/>
    <row r="79" hidden="1"/>
    <row r="80" hidden="1"/>
    <row r="81" hidden="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hidden="1" s="2" customFormat="1" ht="24.96" customHeight="1">
      <c r="A82" s="32"/>
      <c r="B82" s="33"/>
      <c r="C82" s="17" t="s">
        <v>101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hidden="1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hidden="1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hidden="1" s="2" customFormat="1" ht="26.25" customHeight="1">
      <c r="A85" s="32"/>
      <c r="B85" s="33"/>
      <c r="C85" s="34"/>
      <c r="D85" s="34"/>
      <c r="E85" s="168" t="str">
        <f>E7</f>
        <v>Svařování, navařování, broušení, výměna ocelových součástí výhybek a kolejnic OŘ UNL 2023 - ST Karlovy Vary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hidden="1" s="2" customFormat="1" ht="12" customHeight="1">
      <c r="A86" s="32"/>
      <c r="B86" s="33"/>
      <c r="C86" s="26" t="s">
        <v>99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hidden="1" s="2" customFormat="1" ht="16.5" customHeight="1">
      <c r="A87" s="32"/>
      <c r="B87" s="33"/>
      <c r="C87" s="34"/>
      <c r="D87" s="34"/>
      <c r="E87" s="70" t="str">
        <f>E9</f>
        <v>A.1 - Ceník prací (Sborník Správy železnic 2023)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hidden="1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hidden="1" s="2" customFormat="1" ht="12" customHeight="1">
      <c r="A89" s="32"/>
      <c r="B89" s="33"/>
      <c r="C89" s="26" t="s">
        <v>20</v>
      </c>
      <c r="D89" s="34"/>
      <c r="E89" s="34"/>
      <c r="F89" s="21" t="str">
        <f>F12</f>
        <v>oblast ST Karlovy Vary</v>
      </c>
      <c r="G89" s="34"/>
      <c r="H89" s="34"/>
      <c r="I89" s="26" t="s">
        <v>22</v>
      </c>
      <c r="J89" s="73" t="str">
        <f>IF(J12="","",J12)</f>
        <v>30. 3. 2023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hidden="1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hidden="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>Správa železnic, s.o.; OŘ ÚNL - ST K. Vary</v>
      </c>
      <c r="G91" s="34"/>
      <c r="H91" s="34"/>
      <c r="I91" s="26" t="s">
        <v>32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hidden="1" s="2" customFormat="1" ht="15.15" customHeight="1">
      <c r="A92" s="32"/>
      <c r="B92" s="33"/>
      <c r="C92" s="26" t="s">
        <v>30</v>
      </c>
      <c r="D92" s="34"/>
      <c r="E92" s="34"/>
      <c r="F92" s="21" t="str">
        <f>IF(E18="","",E18)</f>
        <v>Vyplň údaj</v>
      </c>
      <c r="G92" s="34"/>
      <c r="H92" s="34"/>
      <c r="I92" s="26" t="s">
        <v>35</v>
      </c>
      <c r="J92" s="30" t="str">
        <f>E24</f>
        <v>Ing. Ondřej Šmejkal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hidden="1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hidden="1" s="2" customFormat="1" ht="29.28" customHeight="1">
      <c r="A94" s="32"/>
      <c r="B94" s="33"/>
      <c r="C94" s="169" t="s">
        <v>102</v>
      </c>
      <c r="D94" s="170"/>
      <c r="E94" s="170"/>
      <c r="F94" s="170"/>
      <c r="G94" s="170"/>
      <c r="H94" s="170"/>
      <c r="I94" s="170"/>
      <c r="J94" s="171" t="s">
        <v>103</v>
      </c>
      <c r="K94" s="170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hidden="1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hidden="1" s="2" customFormat="1" ht="22.8" customHeight="1">
      <c r="A96" s="32"/>
      <c r="B96" s="33"/>
      <c r="C96" s="172" t="s">
        <v>104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105</v>
      </c>
    </row>
    <row r="97" hidden="1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hidden="1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hidden="1"/>
    <row r="100" hidden="1"/>
    <row r="101" hidden="1"/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106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26.25" customHeight="1">
      <c r="A106" s="32"/>
      <c r="B106" s="33"/>
      <c r="C106" s="34"/>
      <c r="D106" s="34"/>
      <c r="E106" s="168" t="str">
        <f>E7</f>
        <v>Svařování, navařování, broušení, výměna ocelových součástí výhybek a kolejnic OŘ UNL 2023 - ST Karlovy Vary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99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A.1 - Ceník prací (Sborník Správy železnic 2023)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>oblast ST Karlovy Vary</v>
      </c>
      <c r="G110" s="34"/>
      <c r="H110" s="34"/>
      <c r="I110" s="26" t="s">
        <v>22</v>
      </c>
      <c r="J110" s="73" t="str">
        <f>IF(J12="","",J12)</f>
        <v>30. 3. 2023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>Správa železnic, s.o.; OŘ ÚNL - ST K. Vary</v>
      </c>
      <c r="G112" s="34"/>
      <c r="H112" s="34"/>
      <c r="I112" s="26" t="s">
        <v>32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30</v>
      </c>
      <c r="D113" s="34"/>
      <c r="E113" s="34"/>
      <c r="F113" s="21" t="str">
        <f>IF(E18="","",E18)</f>
        <v>Vyplň údaj</v>
      </c>
      <c r="G113" s="34"/>
      <c r="H113" s="34"/>
      <c r="I113" s="26" t="s">
        <v>35</v>
      </c>
      <c r="J113" s="30" t="str">
        <f>E24</f>
        <v>Ing. Ondřej Šmejkal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73"/>
      <c r="B115" s="174"/>
      <c r="C115" s="175" t="s">
        <v>107</v>
      </c>
      <c r="D115" s="176" t="s">
        <v>63</v>
      </c>
      <c r="E115" s="176" t="s">
        <v>59</v>
      </c>
      <c r="F115" s="176" t="s">
        <v>60</v>
      </c>
      <c r="G115" s="176" t="s">
        <v>108</v>
      </c>
      <c r="H115" s="176" t="s">
        <v>109</v>
      </c>
      <c r="I115" s="176" t="s">
        <v>110</v>
      </c>
      <c r="J115" s="176" t="s">
        <v>103</v>
      </c>
      <c r="K115" s="177" t="s">
        <v>111</v>
      </c>
      <c r="L115" s="178"/>
      <c r="M115" s="94" t="s">
        <v>1</v>
      </c>
      <c r="N115" s="95" t="s">
        <v>42</v>
      </c>
      <c r="O115" s="95" t="s">
        <v>112</v>
      </c>
      <c r="P115" s="95" t="s">
        <v>113</v>
      </c>
      <c r="Q115" s="95" t="s">
        <v>114</v>
      </c>
      <c r="R115" s="95" t="s">
        <v>115</v>
      </c>
      <c r="S115" s="95" t="s">
        <v>116</v>
      </c>
      <c r="T115" s="96" t="s">
        <v>117</v>
      </c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</row>
    <row r="116" s="2" customFormat="1" ht="22.8" customHeight="1">
      <c r="A116" s="32"/>
      <c r="B116" s="33"/>
      <c r="C116" s="101" t="s">
        <v>118</v>
      </c>
      <c r="D116" s="34"/>
      <c r="E116" s="34"/>
      <c r="F116" s="34"/>
      <c r="G116" s="34"/>
      <c r="H116" s="34"/>
      <c r="I116" s="34"/>
      <c r="J116" s="179">
        <f>BK116</f>
        <v>0</v>
      </c>
      <c r="K116" s="34"/>
      <c r="L116" s="38"/>
      <c r="M116" s="97"/>
      <c r="N116" s="180"/>
      <c r="O116" s="98"/>
      <c r="P116" s="181">
        <f>SUM(P117:P534)</f>
        <v>0</v>
      </c>
      <c r="Q116" s="98"/>
      <c r="R116" s="181">
        <f>SUM(R117:R534)</f>
        <v>0</v>
      </c>
      <c r="S116" s="98"/>
      <c r="T116" s="182">
        <f>SUM(T117:T534)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77</v>
      </c>
      <c r="AU116" s="11" t="s">
        <v>105</v>
      </c>
      <c r="BK116" s="183">
        <f>SUM(BK117:BK534)</f>
        <v>0</v>
      </c>
    </row>
    <row r="117" s="2" customFormat="1" ht="16.5" customHeight="1">
      <c r="A117" s="32"/>
      <c r="B117" s="33"/>
      <c r="C117" s="184" t="s">
        <v>86</v>
      </c>
      <c r="D117" s="184" t="s">
        <v>119</v>
      </c>
      <c r="E117" s="185" t="s">
        <v>120</v>
      </c>
      <c r="F117" s="186" t="s">
        <v>121</v>
      </c>
      <c r="G117" s="187" t="s">
        <v>122</v>
      </c>
      <c r="H117" s="188">
        <v>20</v>
      </c>
      <c r="I117" s="189"/>
      <c r="J117" s="190">
        <f>ROUND(I117*H117,2)</f>
        <v>0</v>
      </c>
      <c r="K117" s="186" t="s">
        <v>123</v>
      </c>
      <c r="L117" s="38"/>
      <c r="M117" s="191" t="s">
        <v>1</v>
      </c>
      <c r="N117" s="192" t="s">
        <v>43</v>
      </c>
      <c r="O117" s="85"/>
      <c r="P117" s="193">
        <f>O117*H117</f>
        <v>0</v>
      </c>
      <c r="Q117" s="193">
        <v>0</v>
      </c>
      <c r="R117" s="193">
        <f>Q117*H117</f>
        <v>0</v>
      </c>
      <c r="S117" s="193">
        <v>0</v>
      </c>
      <c r="T117" s="194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5" t="s">
        <v>124</v>
      </c>
      <c r="AT117" s="195" t="s">
        <v>119</v>
      </c>
      <c r="AU117" s="195" t="s">
        <v>78</v>
      </c>
      <c r="AY117" s="11" t="s">
        <v>125</v>
      </c>
      <c r="BE117" s="196">
        <f>IF(N117="základní",J117,0)</f>
        <v>0</v>
      </c>
      <c r="BF117" s="196">
        <f>IF(N117="snížená",J117,0)</f>
        <v>0</v>
      </c>
      <c r="BG117" s="196">
        <f>IF(N117="zákl. přenesená",J117,0)</f>
        <v>0</v>
      </c>
      <c r="BH117" s="196">
        <f>IF(N117="sníž. přenesená",J117,0)</f>
        <v>0</v>
      </c>
      <c r="BI117" s="196">
        <f>IF(N117="nulová",J117,0)</f>
        <v>0</v>
      </c>
      <c r="BJ117" s="11" t="s">
        <v>86</v>
      </c>
      <c r="BK117" s="196">
        <f>ROUND(I117*H117,2)</f>
        <v>0</v>
      </c>
      <c r="BL117" s="11" t="s">
        <v>124</v>
      </c>
      <c r="BM117" s="195" t="s">
        <v>126</v>
      </c>
    </row>
    <row r="118" s="2" customFormat="1">
      <c r="A118" s="32"/>
      <c r="B118" s="33"/>
      <c r="C118" s="34"/>
      <c r="D118" s="197" t="s">
        <v>127</v>
      </c>
      <c r="E118" s="34"/>
      <c r="F118" s="198" t="s">
        <v>128</v>
      </c>
      <c r="G118" s="34"/>
      <c r="H118" s="34"/>
      <c r="I118" s="199"/>
      <c r="J118" s="34"/>
      <c r="K118" s="34"/>
      <c r="L118" s="38"/>
      <c r="M118" s="200"/>
      <c r="N118" s="201"/>
      <c r="O118" s="85"/>
      <c r="P118" s="85"/>
      <c r="Q118" s="85"/>
      <c r="R118" s="85"/>
      <c r="S118" s="85"/>
      <c r="T118" s="86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1" t="s">
        <v>127</v>
      </c>
      <c r="AU118" s="11" t="s">
        <v>78</v>
      </c>
    </row>
    <row r="119" s="2" customFormat="1">
      <c r="A119" s="32"/>
      <c r="B119" s="33"/>
      <c r="C119" s="34"/>
      <c r="D119" s="197" t="s">
        <v>129</v>
      </c>
      <c r="E119" s="34"/>
      <c r="F119" s="202" t="s">
        <v>130</v>
      </c>
      <c r="G119" s="34"/>
      <c r="H119" s="34"/>
      <c r="I119" s="199"/>
      <c r="J119" s="34"/>
      <c r="K119" s="34"/>
      <c r="L119" s="38"/>
      <c r="M119" s="200"/>
      <c r="N119" s="201"/>
      <c r="O119" s="85"/>
      <c r="P119" s="85"/>
      <c r="Q119" s="85"/>
      <c r="R119" s="85"/>
      <c r="S119" s="85"/>
      <c r="T119" s="86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1" t="s">
        <v>129</v>
      </c>
      <c r="AU119" s="11" t="s">
        <v>78</v>
      </c>
    </row>
    <row r="120" s="2" customFormat="1">
      <c r="A120" s="32"/>
      <c r="B120" s="33"/>
      <c r="C120" s="34"/>
      <c r="D120" s="197" t="s">
        <v>131</v>
      </c>
      <c r="E120" s="34"/>
      <c r="F120" s="202" t="s">
        <v>132</v>
      </c>
      <c r="G120" s="34"/>
      <c r="H120" s="34"/>
      <c r="I120" s="199"/>
      <c r="J120" s="34"/>
      <c r="K120" s="34"/>
      <c r="L120" s="38"/>
      <c r="M120" s="200"/>
      <c r="N120" s="201"/>
      <c r="O120" s="85"/>
      <c r="P120" s="85"/>
      <c r="Q120" s="85"/>
      <c r="R120" s="85"/>
      <c r="S120" s="85"/>
      <c r="T120" s="86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1" t="s">
        <v>131</v>
      </c>
      <c r="AU120" s="11" t="s">
        <v>78</v>
      </c>
    </row>
    <row r="121" s="2" customFormat="1" ht="16.5" customHeight="1">
      <c r="A121" s="32"/>
      <c r="B121" s="33"/>
      <c r="C121" s="184" t="s">
        <v>88</v>
      </c>
      <c r="D121" s="184" t="s">
        <v>119</v>
      </c>
      <c r="E121" s="185" t="s">
        <v>133</v>
      </c>
      <c r="F121" s="186" t="s">
        <v>134</v>
      </c>
      <c r="G121" s="187" t="s">
        <v>122</v>
      </c>
      <c r="H121" s="188">
        <v>100</v>
      </c>
      <c r="I121" s="189"/>
      <c r="J121" s="190">
        <f>ROUND(I121*H121,2)</f>
        <v>0</v>
      </c>
      <c r="K121" s="186" t="s">
        <v>123</v>
      </c>
      <c r="L121" s="38"/>
      <c r="M121" s="191" t="s">
        <v>1</v>
      </c>
      <c r="N121" s="192" t="s">
        <v>43</v>
      </c>
      <c r="O121" s="85"/>
      <c r="P121" s="193">
        <f>O121*H121</f>
        <v>0</v>
      </c>
      <c r="Q121" s="193">
        <v>0</v>
      </c>
      <c r="R121" s="193">
        <f>Q121*H121</f>
        <v>0</v>
      </c>
      <c r="S121" s="193">
        <v>0</v>
      </c>
      <c r="T121" s="194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95" t="s">
        <v>124</v>
      </c>
      <c r="AT121" s="195" t="s">
        <v>119</v>
      </c>
      <c r="AU121" s="195" t="s">
        <v>78</v>
      </c>
      <c r="AY121" s="11" t="s">
        <v>125</v>
      </c>
      <c r="BE121" s="196">
        <f>IF(N121="základní",J121,0)</f>
        <v>0</v>
      </c>
      <c r="BF121" s="196">
        <f>IF(N121="snížená",J121,0)</f>
        <v>0</v>
      </c>
      <c r="BG121" s="196">
        <f>IF(N121="zákl. přenesená",J121,0)</f>
        <v>0</v>
      </c>
      <c r="BH121" s="196">
        <f>IF(N121="sníž. přenesená",J121,0)</f>
        <v>0</v>
      </c>
      <c r="BI121" s="196">
        <f>IF(N121="nulová",J121,0)</f>
        <v>0</v>
      </c>
      <c r="BJ121" s="11" t="s">
        <v>86</v>
      </c>
      <c r="BK121" s="196">
        <f>ROUND(I121*H121,2)</f>
        <v>0</v>
      </c>
      <c r="BL121" s="11" t="s">
        <v>124</v>
      </c>
      <c r="BM121" s="195" t="s">
        <v>135</v>
      </c>
    </row>
    <row r="122" s="2" customFormat="1">
      <c r="A122" s="32"/>
      <c r="B122" s="33"/>
      <c r="C122" s="34"/>
      <c r="D122" s="197" t="s">
        <v>127</v>
      </c>
      <c r="E122" s="34"/>
      <c r="F122" s="198" t="s">
        <v>136</v>
      </c>
      <c r="G122" s="34"/>
      <c r="H122" s="34"/>
      <c r="I122" s="199"/>
      <c r="J122" s="34"/>
      <c r="K122" s="34"/>
      <c r="L122" s="38"/>
      <c r="M122" s="200"/>
      <c r="N122" s="201"/>
      <c r="O122" s="85"/>
      <c r="P122" s="85"/>
      <c r="Q122" s="85"/>
      <c r="R122" s="85"/>
      <c r="S122" s="85"/>
      <c r="T122" s="86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1" t="s">
        <v>127</v>
      </c>
      <c r="AU122" s="11" t="s">
        <v>78</v>
      </c>
    </row>
    <row r="123" s="2" customFormat="1">
      <c r="A123" s="32"/>
      <c r="B123" s="33"/>
      <c r="C123" s="34"/>
      <c r="D123" s="197" t="s">
        <v>129</v>
      </c>
      <c r="E123" s="34"/>
      <c r="F123" s="202" t="s">
        <v>130</v>
      </c>
      <c r="G123" s="34"/>
      <c r="H123" s="34"/>
      <c r="I123" s="199"/>
      <c r="J123" s="34"/>
      <c r="K123" s="34"/>
      <c r="L123" s="38"/>
      <c r="M123" s="200"/>
      <c r="N123" s="201"/>
      <c r="O123" s="85"/>
      <c r="P123" s="85"/>
      <c r="Q123" s="85"/>
      <c r="R123" s="85"/>
      <c r="S123" s="85"/>
      <c r="T123" s="86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1" t="s">
        <v>129</v>
      </c>
      <c r="AU123" s="11" t="s">
        <v>78</v>
      </c>
    </row>
    <row r="124" s="2" customFormat="1">
      <c r="A124" s="32"/>
      <c r="B124" s="33"/>
      <c r="C124" s="34"/>
      <c r="D124" s="197" t="s">
        <v>131</v>
      </c>
      <c r="E124" s="34"/>
      <c r="F124" s="202" t="s">
        <v>132</v>
      </c>
      <c r="G124" s="34"/>
      <c r="H124" s="34"/>
      <c r="I124" s="199"/>
      <c r="J124" s="34"/>
      <c r="K124" s="34"/>
      <c r="L124" s="38"/>
      <c r="M124" s="200"/>
      <c r="N124" s="201"/>
      <c r="O124" s="85"/>
      <c r="P124" s="85"/>
      <c r="Q124" s="85"/>
      <c r="R124" s="85"/>
      <c r="S124" s="85"/>
      <c r="T124" s="86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1" t="s">
        <v>131</v>
      </c>
      <c r="AU124" s="11" t="s">
        <v>78</v>
      </c>
    </row>
    <row r="125" s="2" customFormat="1" ht="24.15" customHeight="1">
      <c r="A125" s="32"/>
      <c r="B125" s="33"/>
      <c r="C125" s="184" t="s">
        <v>137</v>
      </c>
      <c r="D125" s="184" t="s">
        <v>119</v>
      </c>
      <c r="E125" s="185" t="s">
        <v>138</v>
      </c>
      <c r="F125" s="186" t="s">
        <v>139</v>
      </c>
      <c r="G125" s="187" t="s">
        <v>122</v>
      </c>
      <c r="H125" s="188">
        <v>75</v>
      </c>
      <c r="I125" s="189"/>
      <c r="J125" s="190">
        <f>ROUND(I125*H125,2)</f>
        <v>0</v>
      </c>
      <c r="K125" s="186" t="s">
        <v>123</v>
      </c>
      <c r="L125" s="38"/>
      <c r="M125" s="191" t="s">
        <v>1</v>
      </c>
      <c r="N125" s="192" t="s">
        <v>43</v>
      </c>
      <c r="O125" s="85"/>
      <c r="P125" s="193">
        <f>O125*H125</f>
        <v>0</v>
      </c>
      <c r="Q125" s="193">
        <v>0</v>
      </c>
      <c r="R125" s="193">
        <f>Q125*H125</f>
        <v>0</v>
      </c>
      <c r="S125" s="193">
        <v>0</v>
      </c>
      <c r="T125" s="194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5" t="s">
        <v>124</v>
      </c>
      <c r="AT125" s="195" t="s">
        <v>119</v>
      </c>
      <c r="AU125" s="195" t="s">
        <v>78</v>
      </c>
      <c r="AY125" s="11" t="s">
        <v>125</v>
      </c>
      <c r="BE125" s="196">
        <f>IF(N125="základní",J125,0)</f>
        <v>0</v>
      </c>
      <c r="BF125" s="196">
        <f>IF(N125="snížená",J125,0)</f>
        <v>0</v>
      </c>
      <c r="BG125" s="196">
        <f>IF(N125="zákl. přenesená",J125,0)</f>
        <v>0</v>
      </c>
      <c r="BH125" s="196">
        <f>IF(N125="sníž. přenesená",J125,0)</f>
        <v>0</v>
      </c>
      <c r="BI125" s="196">
        <f>IF(N125="nulová",J125,0)</f>
        <v>0</v>
      </c>
      <c r="BJ125" s="11" t="s">
        <v>86</v>
      </c>
      <c r="BK125" s="196">
        <f>ROUND(I125*H125,2)</f>
        <v>0</v>
      </c>
      <c r="BL125" s="11" t="s">
        <v>124</v>
      </c>
      <c r="BM125" s="195" t="s">
        <v>140</v>
      </c>
    </row>
    <row r="126" s="2" customFormat="1">
      <c r="A126" s="32"/>
      <c r="B126" s="33"/>
      <c r="C126" s="34"/>
      <c r="D126" s="197" t="s">
        <v>127</v>
      </c>
      <c r="E126" s="34"/>
      <c r="F126" s="198" t="s">
        <v>141</v>
      </c>
      <c r="G126" s="34"/>
      <c r="H126" s="34"/>
      <c r="I126" s="199"/>
      <c r="J126" s="34"/>
      <c r="K126" s="34"/>
      <c r="L126" s="38"/>
      <c r="M126" s="200"/>
      <c r="N126" s="201"/>
      <c r="O126" s="85"/>
      <c r="P126" s="85"/>
      <c r="Q126" s="85"/>
      <c r="R126" s="85"/>
      <c r="S126" s="85"/>
      <c r="T126" s="86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1" t="s">
        <v>127</v>
      </c>
      <c r="AU126" s="11" t="s">
        <v>78</v>
      </c>
    </row>
    <row r="127" s="2" customFormat="1">
      <c r="A127" s="32"/>
      <c r="B127" s="33"/>
      <c r="C127" s="34"/>
      <c r="D127" s="197" t="s">
        <v>129</v>
      </c>
      <c r="E127" s="34"/>
      <c r="F127" s="202" t="s">
        <v>142</v>
      </c>
      <c r="G127" s="34"/>
      <c r="H127" s="34"/>
      <c r="I127" s="199"/>
      <c r="J127" s="34"/>
      <c r="K127" s="34"/>
      <c r="L127" s="38"/>
      <c r="M127" s="200"/>
      <c r="N127" s="201"/>
      <c r="O127" s="85"/>
      <c r="P127" s="85"/>
      <c r="Q127" s="85"/>
      <c r="R127" s="85"/>
      <c r="S127" s="85"/>
      <c r="T127" s="86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1" t="s">
        <v>129</v>
      </c>
      <c r="AU127" s="11" t="s">
        <v>78</v>
      </c>
    </row>
    <row r="128" s="2" customFormat="1">
      <c r="A128" s="32"/>
      <c r="B128" s="33"/>
      <c r="C128" s="34"/>
      <c r="D128" s="197" t="s">
        <v>131</v>
      </c>
      <c r="E128" s="34"/>
      <c r="F128" s="202" t="s">
        <v>132</v>
      </c>
      <c r="G128" s="34"/>
      <c r="H128" s="34"/>
      <c r="I128" s="199"/>
      <c r="J128" s="34"/>
      <c r="K128" s="34"/>
      <c r="L128" s="38"/>
      <c r="M128" s="200"/>
      <c r="N128" s="201"/>
      <c r="O128" s="85"/>
      <c r="P128" s="85"/>
      <c r="Q128" s="85"/>
      <c r="R128" s="85"/>
      <c r="S128" s="85"/>
      <c r="T128" s="86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1" t="s">
        <v>131</v>
      </c>
      <c r="AU128" s="11" t="s">
        <v>78</v>
      </c>
    </row>
    <row r="129" s="2" customFormat="1" ht="24.15" customHeight="1">
      <c r="A129" s="32"/>
      <c r="B129" s="33"/>
      <c r="C129" s="184" t="s">
        <v>124</v>
      </c>
      <c r="D129" s="184" t="s">
        <v>119</v>
      </c>
      <c r="E129" s="185" t="s">
        <v>143</v>
      </c>
      <c r="F129" s="186" t="s">
        <v>144</v>
      </c>
      <c r="G129" s="187" t="s">
        <v>122</v>
      </c>
      <c r="H129" s="188">
        <v>300</v>
      </c>
      <c r="I129" s="189"/>
      <c r="J129" s="190">
        <f>ROUND(I129*H129,2)</f>
        <v>0</v>
      </c>
      <c r="K129" s="186" t="s">
        <v>123</v>
      </c>
      <c r="L129" s="38"/>
      <c r="M129" s="191" t="s">
        <v>1</v>
      </c>
      <c r="N129" s="192" t="s">
        <v>43</v>
      </c>
      <c r="O129" s="85"/>
      <c r="P129" s="193">
        <f>O129*H129</f>
        <v>0</v>
      </c>
      <c r="Q129" s="193">
        <v>0</v>
      </c>
      <c r="R129" s="193">
        <f>Q129*H129</f>
        <v>0</v>
      </c>
      <c r="S129" s="193">
        <v>0</v>
      </c>
      <c r="T129" s="194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5" t="s">
        <v>124</v>
      </c>
      <c r="AT129" s="195" t="s">
        <v>119</v>
      </c>
      <c r="AU129" s="195" t="s">
        <v>78</v>
      </c>
      <c r="AY129" s="11" t="s">
        <v>125</v>
      </c>
      <c r="BE129" s="196">
        <f>IF(N129="základní",J129,0)</f>
        <v>0</v>
      </c>
      <c r="BF129" s="196">
        <f>IF(N129="snížená",J129,0)</f>
        <v>0</v>
      </c>
      <c r="BG129" s="196">
        <f>IF(N129="zákl. přenesená",J129,0)</f>
        <v>0</v>
      </c>
      <c r="BH129" s="196">
        <f>IF(N129="sníž. přenesená",J129,0)</f>
        <v>0</v>
      </c>
      <c r="BI129" s="196">
        <f>IF(N129="nulová",J129,0)</f>
        <v>0</v>
      </c>
      <c r="BJ129" s="11" t="s">
        <v>86</v>
      </c>
      <c r="BK129" s="196">
        <f>ROUND(I129*H129,2)</f>
        <v>0</v>
      </c>
      <c r="BL129" s="11" t="s">
        <v>124</v>
      </c>
      <c r="BM129" s="195" t="s">
        <v>145</v>
      </c>
    </row>
    <row r="130" s="2" customFormat="1">
      <c r="A130" s="32"/>
      <c r="B130" s="33"/>
      <c r="C130" s="34"/>
      <c r="D130" s="197" t="s">
        <v>127</v>
      </c>
      <c r="E130" s="34"/>
      <c r="F130" s="198" t="s">
        <v>146</v>
      </c>
      <c r="G130" s="34"/>
      <c r="H130" s="34"/>
      <c r="I130" s="199"/>
      <c r="J130" s="34"/>
      <c r="K130" s="34"/>
      <c r="L130" s="38"/>
      <c r="M130" s="200"/>
      <c r="N130" s="201"/>
      <c r="O130" s="85"/>
      <c r="P130" s="85"/>
      <c r="Q130" s="85"/>
      <c r="R130" s="85"/>
      <c r="S130" s="85"/>
      <c r="T130" s="86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1" t="s">
        <v>127</v>
      </c>
      <c r="AU130" s="11" t="s">
        <v>78</v>
      </c>
    </row>
    <row r="131" s="2" customFormat="1">
      <c r="A131" s="32"/>
      <c r="B131" s="33"/>
      <c r="C131" s="34"/>
      <c r="D131" s="197" t="s">
        <v>129</v>
      </c>
      <c r="E131" s="34"/>
      <c r="F131" s="202" t="s">
        <v>142</v>
      </c>
      <c r="G131" s="34"/>
      <c r="H131" s="34"/>
      <c r="I131" s="199"/>
      <c r="J131" s="34"/>
      <c r="K131" s="34"/>
      <c r="L131" s="38"/>
      <c r="M131" s="200"/>
      <c r="N131" s="201"/>
      <c r="O131" s="85"/>
      <c r="P131" s="85"/>
      <c r="Q131" s="85"/>
      <c r="R131" s="85"/>
      <c r="S131" s="85"/>
      <c r="T131" s="86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1" t="s">
        <v>129</v>
      </c>
      <c r="AU131" s="11" t="s">
        <v>78</v>
      </c>
    </row>
    <row r="132" s="2" customFormat="1">
      <c r="A132" s="32"/>
      <c r="B132" s="33"/>
      <c r="C132" s="34"/>
      <c r="D132" s="197" t="s">
        <v>131</v>
      </c>
      <c r="E132" s="34"/>
      <c r="F132" s="202" t="s">
        <v>132</v>
      </c>
      <c r="G132" s="34"/>
      <c r="H132" s="34"/>
      <c r="I132" s="199"/>
      <c r="J132" s="34"/>
      <c r="K132" s="34"/>
      <c r="L132" s="38"/>
      <c r="M132" s="200"/>
      <c r="N132" s="201"/>
      <c r="O132" s="85"/>
      <c r="P132" s="85"/>
      <c r="Q132" s="85"/>
      <c r="R132" s="85"/>
      <c r="S132" s="85"/>
      <c r="T132" s="86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1" t="s">
        <v>131</v>
      </c>
      <c r="AU132" s="11" t="s">
        <v>78</v>
      </c>
    </row>
    <row r="133" s="2" customFormat="1" ht="24.15" customHeight="1">
      <c r="A133" s="32"/>
      <c r="B133" s="33"/>
      <c r="C133" s="184" t="s">
        <v>147</v>
      </c>
      <c r="D133" s="184" t="s">
        <v>119</v>
      </c>
      <c r="E133" s="185" t="s">
        <v>148</v>
      </c>
      <c r="F133" s="186" t="s">
        <v>149</v>
      </c>
      <c r="G133" s="187" t="s">
        <v>122</v>
      </c>
      <c r="H133" s="188">
        <v>300</v>
      </c>
      <c r="I133" s="189"/>
      <c r="J133" s="190">
        <f>ROUND(I133*H133,2)</f>
        <v>0</v>
      </c>
      <c r="K133" s="186" t="s">
        <v>123</v>
      </c>
      <c r="L133" s="38"/>
      <c r="M133" s="191" t="s">
        <v>1</v>
      </c>
      <c r="N133" s="192" t="s">
        <v>43</v>
      </c>
      <c r="O133" s="85"/>
      <c r="P133" s="193">
        <f>O133*H133</f>
        <v>0</v>
      </c>
      <c r="Q133" s="193">
        <v>0</v>
      </c>
      <c r="R133" s="193">
        <f>Q133*H133</f>
        <v>0</v>
      </c>
      <c r="S133" s="193">
        <v>0</v>
      </c>
      <c r="T133" s="194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5" t="s">
        <v>124</v>
      </c>
      <c r="AT133" s="195" t="s">
        <v>119</v>
      </c>
      <c r="AU133" s="195" t="s">
        <v>78</v>
      </c>
      <c r="AY133" s="11" t="s">
        <v>125</v>
      </c>
      <c r="BE133" s="196">
        <f>IF(N133="základní",J133,0)</f>
        <v>0</v>
      </c>
      <c r="BF133" s="196">
        <f>IF(N133="snížená",J133,0)</f>
        <v>0</v>
      </c>
      <c r="BG133" s="196">
        <f>IF(N133="zákl. přenesená",J133,0)</f>
        <v>0</v>
      </c>
      <c r="BH133" s="196">
        <f>IF(N133="sníž. přenesená",J133,0)</f>
        <v>0</v>
      </c>
      <c r="BI133" s="196">
        <f>IF(N133="nulová",J133,0)</f>
        <v>0</v>
      </c>
      <c r="BJ133" s="11" t="s">
        <v>86</v>
      </c>
      <c r="BK133" s="196">
        <f>ROUND(I133*H133,2)</f>
        <v>0</v>
      </c>
      <c r="BL133" s="11" t="s">
        <v>124</v>
      </c>
      <c r="BM133" s="195" t="s">
        <v>150</v>
      </c>
    </row>
    <row r="134" s="2" customFormat="1">
      <c r="A134" s="32"/>
      <c r="B134" s="33"/>
      <c r="C134" s="34"/>
      <c r="D134" s="197" t="s">
        <v>127</v>
      </c>
      <c r="E134" s="34"/>
      <c r="F134" s="198" t="s">
        <v>151</v>
      </c>
      <c r="G134" s="34"/>
      <c r="H134" s="34"/>
      <c r="I134" s="199"/>
      <c r="J134" s="34"/>
      <c r="K134" s="34"/>
      <c r="L134" s="38"/>
      <c r="M134" s="200"/>
      <c r="N134" s="201"/>
      <c r="O134" s="85"/>
      <c r="P134" s="85"/>
      <c r="Q134" s="85"/>
      <c r="R134" s="85"/>
      <c r="S134" s="85"/>
      <c r="T134" s="86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1" t="s">
        <v>127</v>
      </c>
      <c r="AU134" s="11" t="s">
        <v>78</v>
      </c>
    </row>
    <row r="135" s="2" customFormat="1">
      <c r="A135" s="32"/>
      <c r="B135" s="33"/>
      <c r="C135" s="34"/>
      <c r="D135" s="197" t="s">
        <v>129</v>
      </c>
      <c r="E135" s="34"/>
      <c r="F135" s="202" t="s">
        <v>142</v>
      </c>
      <c r="G135" s="34"/>
      <c r="H135" s="34"/>
      <c r="I135" s="199"/>
      <c r="J135" s="34"/>
      <c r="K135" s="34"/>
      <c r="L135" s="38"/>
      <c r="M135" s="200"/>
      <c r="N135" s="201"/>
      <c r="O135" s="85"/>
      <c r="P135" s="85"/>
      <c r="Q135" s="85"/>
      <c r="R135" s="85"/>
      <c r="S135" s="85"/>
      <c r="T135" s="86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1" t="s">
        <v>129</v>
      </c>
      <c r="AU135" s="11" t="s">
        <v>78</v>
      </c>
    </row>
    <row r="136" s="2" customFormat="1">
      <c r="A136" s="32"/>
      <c r="B136" s="33"/>
      <c r="C136" s="34"/>
      <c r="D136" s="197" t="s">
        <v>131</v>
      </c>
      <c r="E136" s="34"/>
      <c r="F136" s="202" t="s">
        <v>132</v>
      </c>
      <c r="G136" s="34"/>
      <c r="H136" s="34"/>
      <c r="I136" s="199"/>
      <c r="J136" s="34"/>
      <c r="K136" s="34"/>
      <c r="L136" s="38"/>
      <c r="M136" s="200"/>
      <c r="N136" s="201"/>
      <c r="O136" s="85"/>
      <c r="P136" s="85"/>
      <c r="Q136" s="85"/>
      <c r="R136" s="85"/>
      <c r="S136" s="85"/>
      <c r="T136" s="86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1" t="s">
        <v>131</v>
      </c>
      <c r="AU136" s="11" t="s">
        <v>78</v>
      </c>
    </row>
    <row r="137" s="2" customFormat="1" ht="37.8" customHeight="1">
      <c r="A137" s="32"/>
      <c r="B137" s="33"/>
      <c r="C137" s="184" t="s">
        <v>152</v>
      </c>
      <c r="D137" s="184" t="s">
        <v>119</v>
      </c>
      <c r="E137" s="185" t="s">
        <v>153</v>
      </c>
      <c r="F137" s="186" t="s">
        <v>154</v>
      </c>
      <c r="G137" s="187" t="s">
        <v>122</v>
      </c>
      <c r="H137" s="188">
        <v>75</v>
      </c>
      <c r="I137" s="189"/>
      <c r="J137" s="190">
        <f>ROUND(I137*H137,2)</f>
        <v>0</v>
      </c>
      <c r="K137" s="186" t="s">
        <v>123</v>
      </c>
      <c r="L137" s="38"/>
      <c r="M137" s="191" t="s">
        <v>1</v>
      </c>
      <c r="N137" s="192" t="s">
        <v>43</v>
      </c>
      <c r="O137" s="85"/>
      <c r="P137" s="193">
        <f>O137*H137</f>
        <v>0</v>
      </c>
      <c r="Q137" s="193">
        <v>0</v>
      </c>
      <c r="R137" s="193">
        <f>Q137*H137</f>
        <v>0</v>
      </c>
      <c r="S137" s="193">
        <v>0</v>
      </c>
      <c r="T137" s="194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95" t="s">
        <v>124</v>
      </c>
      <c r="AT137" s="195" t="s">
        <v>119</v>
      </c>
      <c r="AU137" s="195" t="s">
        <v>78</v>
      </c>
      <c r="AY137" s="11" t="s">
        <v>125</v>
      </c>
      <c r="BE137" s="196">
        <f>IF(N137="základní",J137,0)</f>
        <v>0</v>
      </c>
      <c r="BF137" s="196">
        <f>IF(N137="snížená",J137,0)</f>
        <v>0</v>
      </c>
      <c r="BG137" s="196">
        <f>IF(N137="zákl. přenesená",J137,0)</f>
        <v>0</v>
      </c>
      <c r="BH137" s="196">
        <f>IF(N137="sníž. přenesená",J137,0)</f>
        <v>0</v>
      </c>
      <c r="BI137" s="196">
        <f>IF(N137="nulová",J137,0)</f>
        <v>0</v>
      </c>
      <c r="BJ137" s="11" t="s">
        <v>86</v>
      </c>
      <c r="BK137" s="196">
        <f>ROUND(I137*H137,2)</f>
        <v>0</v>
      </c>
      <c r="BL137" s="11" t="s">
        <v>124</v>
      </c>
      <c r="BM137" s="195" t="s">
        <v>155</v>
      </c>
    </row>
    <row r="138" s="2" customFormat="1">
      <c r="A138" s="32"/>
      <c r="B138" s="33"/>
      <c r="C138" s="34"/>
      <c r="D138" s="197" t="s">
        <v>127</v>
      </c>
      <c r="E138" s="34"/>
      <c r="F138" s="198" t="s">
        <v>156</v>
      </c>
      <c r="G138" s="34"/>
      <c r="H138" s="34"/>
      <c r="I138" s="199"/>
      <c r="J138" s="34"/>
      <c r="K138" s="34"/>
      <c r="L138" s="38"/>
      <c r="M138" s="200"/>
      <c r="N138" s="201"/>
      <c r="O138" s="85"/>
      <c r="P138" s="85"/>
      <c r="Q138" s="85"/>
      <c r="R138" s="85"/>
      <c r="S138" s="85"/>
      <c r="T138" s="86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1" t="s">
        <v>127</v>
      </c>
      <c r="AU138" s="11" t="s">
        <v>78</v>
      </c>
    </row>
    <row r="139" s="2" customFormat="1">
      <c r="A139" s="32"/>
      <c r="B139" s="33"/>
      <c r="C139" s="34"/>
      <c r="D139" s="197" t="s">
        <v>129</v>
      </c>
      <c r="E139" s="34"/>
      <c r="F139" s="202" t="s">
        <v>142</v>
      </c>
      <c r="G139" s="34"/>
      <c r="H139" s="34"/>
      <c r="I139" s="199"/>
      <c r="J139" s="34"/>
      <c r="K139" s="34"/>
      <c r="L139" s="38"/>
      <c r="M139" s="200"/>
      <c r="N139" s="201"/>
      <c r="O139" s="85"/>
      <c r="P139" s="85"/>
      <c r="Q139" s="85"/>
      <c r="R139" s="85"/>
      <c r="S139" s="85"/>
      <c r="T139" s="86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1" t="s">
        <v>129</v>
      </c>
      <c r="AU139" s="11" t="s">
        <v>78</v>
      </c>
    </row>
    <row r="140" s="2" customFormat="1">
      <c r="A140" s="32"/>
      <c r="B140" s="33"/>
      <c r="C140" s="34"/>
      <c r="D140" s="197" t="s">
        <v>131</v>
      </c>
      <c r="E140" s="34"/>
      <c r="F140" s="202" t="s">
        <v>132</v>
      </c>
      <c r="G140" s="34"/>
      <c r="H140" s="34"/>
      <c r="I140" s="199"/>
      <c r="J140" s="34"/>
      <c r="K140" s="34"/>
      <c r="L140" s="38"/>
      <c r="M140" s="200"/>
      <c r="N140" s="201"/>
      <c r="O140" s="85"/>
      <c r="P140" s="85"/>
      <c r="Q140" s="85"/>
      <c r="R140" s="85"/>
      <c r="S140" s="85"/>
      <c r="T140" s="86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1" t="s">
        <v>131</v>
      </c>
      <c r="AU140" s="11" t="s">
        <v>78</v>
      </c>
    </row>
    <row r="141" s="2" customFormat="1" ht="24.15" customHeight="1">
      <c r="A141" s="32"/>
      <c r="B141" s="33"/>
      <c r="C141" s="184" t="s">
        <v>157</v>
      </c>
      <c r="D141" s="184" t="s">
        <v>119</v>
      </c>
      <c r="E141" s="185" t="s">
        <v>158</v>
      </c>
      <c r="F141" s="186" t="s">
        <v>159</v>
      </c>
      <c r="G141" s="187" t="s">
        <v>122</v>
      </c>
      <c r="H141" s="188">
        <v>3000</v>
      </c>
      <c r="I141" s="189"/>
      <c r="J141" s="190">
        <f>ROUND(I141*H141,2)</f>
        <v>0</v>
      </c>
      <c r="K141" s="186" t="s">
        <v>123</v>
      </c>
      <c r="L141" s="38"/>
      <c r="M141" s="191" t="s">
        <v>1</v>
      </c>
      <c r="N141" s="192" t="s">
        <v>43</v>
      </c>
      <c r="O141" s="85"/>
      <c r="P141" s="193">
        <f>O141*H141</f>
        <v>0</v>
      </c>
      <c r="Q141" s="193">
        <v>0</v>
      </c>
      <c r="R141" s="193">
        <f>Q141*H141</f>
        <v>0</v>
      </c>
      <c r="S141" s="193">
        <v>0</v>
      </c>
      <c r="T141" s="194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5" t="s">
        <v>124</v>
      </c>
      <c r="AT141" s="195" t="s">
        <v>119</v>
      </c>
      <c r="AU141" s="195" t="s">
        <v>78</v>
      </c>
      <c r="AY141" s="11" t="s">
        <v>125</v>
      </c>
      <c r="BE141" s="196">
        <f>IF(N141="základní",J141,0)</f>
        <v>0</v>
      </c>
      <c r="BF141" s="196">
        <f>IF(N141="snížená",J141,0)</f>
        <v>0</v>
      </c>
      <c r="BG141" s="196">
        <f>IF(N141="zákl. přenesená",J141,0)</f>
        <v>0</v>
      </c>
      <c r="BH141" s="196">
        <f>IF(N141="sníž. přenesená",J141,0)</f>
        <v>0</v>
      </c>
      <c r="BI141" s="196">
        <f>IF(N141="nulová",J141,0)</f>
        <v>0</v>
      </c>
      <c r="BJ141" s="11" t="s">
        <v>86</v>
      </c>
      <c r="BK141" s="196">
        <f>ROUND(I141*H141,2)</f>
        <v>0</v>
      </c>
      <c r="BL141" s="11" t="s">
        <v>124</v>
      </c>
      <c r="BM141" s="195" t="s">
        <v>160</v>
      </c>
    </row>
    <row r="142" s="2" customFormat="1">
      <c r="A142" s="32"/>
      <c r="B142" s="33"/>
      <c r="C142" s="34"/>
      <c r="D142" s="197" t="s">
        <v>127</v>
      </c>
      <c r="E142" s="34"/>
      <c r="F142" s="198" t="s">
        <v>161</v>
      </c>
      <c r="G142" s="34"/>
      <c r="H142" s="34"/>
      <c r="I142" s="199"/>
      <c r="J142" s="34"/>
      <c r="K142" s="34"/>
      <c r="L142" s="38"/>
      <c r="M142" s="200"/>
      <c r="N142" s="201"/>
      <c r="O142" s="85"/>
      <c r="P142" s="85"/>
      <c r="Q142" s="85"/>
      <c r="R142" s="85"/>
      <c r="S142" s="85"/>
      <c r="T142" s="86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1" t="s">
        <v>127</v>
      </c>
      <c r="AU142" s="11" t="s">
        <v>78</v>
      </c>
    </row>
    <row r="143" s="2" customFormat="1">
      <c r="A143" s="32"/>
      <c r="B143" s="33"/>
      <c r="C143" s="34"/>
      <c r="D143" s="197" t="s">
        <v>129</v>
      </c>
      <c r="E143" s="34"/>
      <c r="F143" s="202" t="s">
        <v>162</v>
      </c>
      <c r="G143" s="34"/>
      <c r="H143" s="34"/>
      <c r="I143" s="199"/>
      <c r="J143" s="34"/>
      <c r="K143" s="34"/>
      <c r="L143" s="38"/>
      <c r="M143" s="200"/>
      <c r="N143" s="201"/>
      <c r="O143" s="85"/>
      <c r="P143" s="85"/>
      <c r="Q143" s="85"/>
      <c r="R143" s="85"/>
      <c r="S143" s="85"/>
      <c r="T143" s="86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1" t="s">
        <v>129</v>
      </c>
      <c r="AU143" s="11" t="s">
        <v>78</v>
      </c>
    </row>
    <row r="144" s="2" customFormat="1">
      <c r="A144" s="32"/>
      <c r="B144" s="33"/>
      <c r="C144" s="34"/>
      <c r="D144" s="197" t="s">
        <v>131</v>
      </c>
      <c r="E144" s="34"/>
      <c r="F144" s="202" t="s">
        <v>132</v>
      </c>
      <c r="G144" s="34"/>
      <c r="H144" s="34"/>
      <c r="I144" s="199"/>
      <c r="J144" s="34"/>
      <c r="K144" s="34"/>
      <c r="L144" s="38"/>
      <c r="M144" s="200"/>
      <c r="N144" s="201"/>
      <c r="O144" s="85"/>
      <c r="P144" s="85"/>
      <c r="Q144" s="85"/>
      <c r="R144" s="85"/>
      <c r="S144" s="85"/>
      <c r="T144" s="86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1" t="s">
        <v>131</v>
      </c>
      <c r="AU144" s="11" t="s">
        <v>78</v>
      </c>
    </row>
    <row r="145" s="2" customFormat="1" ht="24.15" customHeight="1">
      <c r="A145" s="32"/>
      <c r="B145" s="33"/>
      <c r="C145" s="184" t="s">
        <v>163</v>
      </c>
      <c r="D145" s="184" t="s">
        <v>119</v>
      </c>
      <c r="E145" s="185" t="s">
        <v>164</v>
      </c>
      <c r="F145" s="186" t="s">
        <v>165</v>
      </c>
      <c r="G145" s="187" t="s">
        <v>122</v>
      </c>
      <c r="H145" s="188">
        <v>3000</v>
      </c>
      <c r="I145" s="189"/>
      <c r="J145" s="190">
        <f>ROUND(I145*H145,2)</f>
        <v>0</v>
      </c>
      <c r="K145" s="186" t="s">
        <v>123</v>
      </c>
      <c r="L145" s="38"/>
      <c r="M145" s="191" t="s">
        <v>1</v>
      </c>
      <c r="N145" s="192" t="s">
        <v>43</v>
      </c>
      <c r="O145" s="85"/>
      <c r="P145" s="193">
        <f>O145*H145</f>
        <v>0</v>
      </c>
      <c r="Q145" s="193">
        <v>0</v>
      </c>
      <c r="R145" s="193">
        <f>Q145*H145</f>
        <v>0</v>
      </c>
      <c r="S145" s="193">
        <v>0</v>
      </c>
      <c r="T145" s="194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5" t="s">
        <v>124</v>
      </c>
      <c r="AT145" s="195" t="s">
        <v>119</v>
      </c>
      <c r="AU145" s="195" t="s">
        <v>78</v>
      </c>
      <c r="AY145" s="11" t="s">
        <v>125</v>
      </c>
      <c r="BE145" s="196">
        <f>IF(N145="základní",J145,0)</f>
        <v>0</v>
      </c>
      <c r="BF145" s="196">
        <f>IF(N145="snížená",J145,0)</f>
        <v>0</v>
      </c>
      <c r="BG145" s="196">
        <f>IF(N145="zákl. přenesená",J145,0)</f>
        <v>0</v>
      </c>
      <c r="BH145" s="196">
        <f>IF(N145="sníž. přenesená",J145,0)</f>
        <v>0</v>
      </c>
      <c r="BI145" s="196">
        <f>IF(N145="nulová",J145,0)</f>
        <v>0</v>
      </c>
      <c r="BJ145" s="11" t="s">
        <v>86</v>
      </c>
      <c r="BK145" s="196">
        <f>ROUND(I145*H145,2)</f>
        <v>0</v>
      </c>
      <c r="BL145" s="11" t="s">
        <v>124</v>
      </c>
      <c r="BM145" s="195" t="s">
        <v>166</v>
      </c>
    </row>
    <row r="146" s="2" customFormat="1">
      <c r="A146" s="32"/>
      <c r="B146" s="33"/>
      <c r="C146" s="34"/>
      <c r="D146" s="197" t="s">
        <v>127</v>
      </c>
      <c r="E146" s="34"/>
      <c r="F146" s="198" t="s">
        <v>167</v>
      </c>
      <c r="G146" s="34"/>
      <c r="H146" s="34"/>
      <c r="I146" s="199"/>
      <c r="J146" s="34"/>
      <c r="K146" s="34"/>
      <c r="L146" s="38"/>
      <c r="M146" s="200"/>
      <c r="N146" s="201"/>
      <c r="O146" s="85"/>
      <c r="P146" s="85"/>
      <c r="Q146" s="85"/>
      <c r="R146" s="85"/>
      <c r="S146" s="85"/>
      <c r="T146" s="86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1" t="s">
        <v>127</v>
      </c>
      <c r="AU146" s="11" t="s">
        <v>78</v>
      </c>
    </row>
    <row r="147" s="2" customFormat="1">
      <c r="A147" s="32"/>
      <c r="B147" s="33"/>
      <c r="C147" s="34"/>
      <c r="D147" s="197" t="s">
        <v>129</v>
      </c>
      <c r="E147" s="34"/>
      <c r="F147" s="202" t="s">
        <v>162</v>
      </c>
      <c r="G147" s="34"/>
      <c r="H147" s="34"/>
      <c r="I147" s="199"/>
      <c r="J147" s="34"/>
      <c r="K147" s="34"/>
      <c r="L147" s="38"/>
      <c r="M147" s="200"/>
      <c r="N147" s="201"/>
      <c r="O147" s="85"/>
      <c r="P147" s="85"/>
      <c r="Q147" s="85"/>
      <c r="R147" s="85"/>
      <c r="S147" s="85"/>
      <c r="T147" s="86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1" t="s">
        <v>129</v>
      </c>
      <c r="AU147" s="11" t="s">
        <v>78</v>
      </c>
    </row>
    <row r="148" s="2" customFormat="1">
      <c r="A148" s="32"/>
      <c r="B148" s="33"/>
      <c r="C148" s="34"/>
      <c r="D148" s="197" t="s">
        <v>131</v>
      </c>
      <c r="E148" s="34"/>
      <c r="F148" s="202" t="s">
        <v>132</v>
      </c>
      <c r="G148" s="34"/>
      <c r="H148" s="34"/>
      <c r="I148" s="199"/>
      <c r="J148" s="34"/>
      <c r="K148" s="34"/>
      <c r="L148" s="38"/>
      <c r="M148" s="200"/>
      <c r="N148" s="201"/>
      <c r="O148" s="85"/>
      <c r="P148" s="85"/>
      <c r="Q148" s="85"/>
      <c r="R148" s="85"/>
      <c r="S148" s="85"/>
      <c r="T148" s="86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1" t="s">
        <v>131</v>
      </c>
      <c r="AU148" s="11" t="s">
        <v>78</v>
      </c>
    </row>
    <row r="149" s="2" customFormat="1" ht="24.15" customHeight="1">
      <c r="A149" s="32"/>
      <c r="B149" s="33"/>
      <c r="C149" s="184" t="s">
        <v>168</v>
      </c>
      <c r="D149" s="184" t="s">
        <v>119</v>
      </c>
      <c r="E149" s="185" t="s">
        <v>169</v>
      </c>
      <c r="F149" s="186" t="s">
        <v>170</v>
      </c>
      <c r="G149" s="187" t="s">
        <v>122</v>
      </c>
      <c r="H149" s="188">
        <v>5000</v>
      </c>
      <c r="I149" s="189"/>
      <c r="J149" s="190">
        <f>ROUND(I149*H149,2)</f>
        <v>0</v>
      </c>
      <c r="K149" s="186" t="s">
        <v>123</v>
      </c>
      <c r="L149" s="38"/>
      <c r="M149" s="191" t="s">
        <v>1</v>
      </c>
      <c r="N149" s="192" t="s">
        <v>43</v>
      </c>
      <c r="O149" s="85"/>
      <c r="P149" s="193">
        <f>O149*H149</f>
        <v>0</v>
      </c>
      <c r="Q149" s="193">
        <v>0</v>
      </c>
      <c r="R149" s="193">
        <f>Q149*H149</f>
        <v>0</v>
      </c>
      <c r="S149" s="193">
        <v>0</v>
      </c>
      <c r="T149" s="194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95" t="s">
        <v>124</v>
      </c>
      <c r="AT149" s="195" t="s">
        <v>119</v>
      </c>
      <c r="AU149" s="195" t="s">
        <v>78</v>
      </c>
      <c r="AY149" s="11" t="s">
        <v>125</v>
      </c>
      <c r="BE149" s="196">
        <f>IF(N149="základní",J149,0)</f>
        <v>0</v>
      </c>
      <c r="BF149" s="196">
        <f>IF(N149="snížená",J149,0)</f>
        <v>0</v>
      </c>
      <c r="BG149" s="196">
        <f>IF(N149="zákl. přenesená",J149,0)</f>
        <v>0</v>
      </c>
      <c r="BH149" s="196">
        <f>IF(N149="sníž. přenesená",J149,0)</f>
        <v>0</v>
      </c>
      <c r="BI149" s="196">
        <f>IF(N149="nulová",J149,0)</f>
        <v>0</v>
      </c>
      <c r="BJ149" s="11" t="s">
        <v>86</v>
      </c>
      <c r="BK149" s="196">
        <f>ROUND(I149*H149,2)</f>
        <v>0</v>
      </c>
      <c r="BL149" s="11" t="s">
        <v>124</v>
      </c>
      <c r="BM149" s="195" t="s">
        <v>171</v>
      </c>
    </row>
    <row r="150" s="2" customFormat="1">
      <c r="A150" s="32"/>
      <c r="B150" s="33"/>
      <c r="C150" s="34"/>
      <c r="D150" s="197" t="s">
        <v>127</v>
      </c>
      <c r="E150" s="34"/>
      <c r="F150" s="198" t="s">
        <v>172</v>
      </c>
      <c r="G150" s="34"/>
      <c r="H150" s="34"/>
      <c r="I150" s="199"/>
      <c r="J150" s="34"/>
      <c r="K150" s="34"/>
      <c r="L150" s="38"/>
      <c r="M150" s="200"/>
      <c r="N150" s="201"/>
      <c r="O150" s="85"/>
      <c r="P150" s="85"/>
      <c r="Q150" s="85"/>
      <c r="R150" s="85"/>
      <c r="S150" s="85"/>
      <c r="T150" s="86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1" t="s">
        <v>127</v>
      </c>
      <c r="AU150" s="11" t="s">
        <v>78</v>
      </c>
    </row>
    <row r="151" s="2" customFormat="1">
      <c r="A151" s="32"/>
      <c r="B151" s="33"/>
      <c r="C151" s="34"/>
      <c r="D151" s="197" t="s">
        <v>129</v>
      </c>
      <c r="E151" s="34"/>
      <c r="F151" s="202" t="s">
        <v>173</v>
      </c>
      <c r="G151" s="34"/>
      <c r="H151" s="34"/>
      <c r="I151" s="199"/>
      <c r="J151" s="34"/>
      <c r="K151" s="34"/>
      <c r="L151" s="38"/>
      <c r="M151" s="200"/>
      <c r="N151" s="201"/>
      <c r="O151" s="85"/>
      <c r="P151" s="85"/>
      <c r="Q151" s="85"/>
      <c r="R151" s="85"/>
      <c r="S151" s="85"/>
      <c r="T151" s="86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1" t="s">
        <v>129</v>
      </c>
      <c r="AU151" s="11" t="s">
        <v>78</v>
      </c>
    </row>
    <row r="152" s="2" customFormat="1">
      <c r="A152" s="32"/>
      <c r="B152" s="33"/>
      <c r="C152" s="34"/>
      <c r="D152" s="197" t="s">
        <v>131</v>
      </c>
      <c r="E152" s="34"/>
      <c r="F152" s="202" t="s">
        <v>132</v>
      </c>
      <c r="G152" s="34"/>
      <c r="H152" s="34"/>
      <c r="I152" s="199"/>
      <c r="J152" s="34"/>
      <c r="K152" s="34"/>
      <c r="L152" s="38"/>
      <c r="M152" s="200"/>
      <c r="N152" s="201"/>
      <c r="O152" s="85"/>
      <c r="P152" s="85"/>
      <c r="Q152" s="85"/>
      <c r="R152" s="85"/>
      <c r="S152" s="85"/>
      <c r="T152" s="86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1" t="s">
        <v>131</v>
      </c>
      <c r="AU152" s="11" t="s">
        <v>78</v>
      </c>
    </row>
    <row r="153" s="2" customFormat="1" ht="24.15" customHeight="1">
      <c r="A153" s="32"/>
      <c r="B153" s="33"/>
      <c r="C153" s="184" t="s">
        <v>174</v>
      </c>
      <c r="D153" s="184" t="s">
        <v>119</v>
      </c>
      <c r="E153" s="185" t="s">
        <v>175</v>
      </c>
      <c r="F153" s="186" t="s">
        <v>176</v>
      </c>
      <c r="G153" s="187" t="s">
        <v>122</v>
      </c>
      <c r="H153" s="188">
        <v>5000</v>
      </c>
      <c r="I153" s="189"/>
      <c r="J153" s="190">
        <f>ROUND(I153*H153,2)</f>
        <v>0</v>
      </c>
      <c r="K153" s="186" t="s">
        <v>123</v>
      </c>
      <c r="L153" s="38"/>
      <c r="M153" s="191" t="s">
        <v>1</v>
      </c>
      <c r="N153" s="192" t="s">
        <v>43</v>
      </c>
      <c r="O153" s="85"/>
      <c r="P153" s="193">
        <f>O153*H153</f>
        <v>0</v>
      </c>
      <c r="Q153" s="193">
        <v>0</v>
      </c>
      <c r="R153" s="193">
        <f>Q153*H153</f>
        <v>0</v>
      </c>
      <c r="S153" s="193">
        <v>0</v>
      </c>
      <c r="T153" s="194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95" t="s">
        <v>124</v>
      </c>
      <c r="AT153" s="195" t="s">
        <v>119</v>
      </c>
      <c r="AU153" s="195" t="s">
        <v>78</v>
      </c>
      <c r="AY153" s="11" t="s">
        <v>125</v>
      </c>
      <c r="BE153" s="196">
        <f>IF(N153="základní",J153,0)</f>
        <v>0</v>
      </c>
      <c r="BF153" s="196">
        <f>IF(N153="snížená",J153,0)</f>
        <v>0</v>
      </c>
      <c r="BG153" s="196">
        <f>IF(N153="zákl. přenesená",J153,0)</f>
        <v>0</v>
      </c>
      <c r="BH153" s="196">
        <f>IF(N153="sníž. přenesená",J153,0)</f>
        <v>0</v>
      </c>
      <c r="BI153" s="196">
        <f>IF(N153="nulová",J153,0)</f>
        <v>0</v>
      </c>
      <c r="BJ153" s="11" t="s">
        <v>86</v>
      </c>
      <c r="BK153" s="196">
        <f>ROUND(I153*H153,2)</f>
        <v>0</v>
      </c>
      <c r="BL153" s="11" t="s">
        <v>124</v>
      </c>
      <c r="BM153" s="195" t="s">
        <v>177</v>
      </c>
    </row>
    <row r="154" s="2" customFormat="1">
      <c r="A154" s="32"/>
      <c r="B154" s="33"/>
      <c r="C154" s="34"/>
      <c r="D154" s="197" t="s">
        <v>127</v>
      </c>
      <c r="E154" s="34"/>
      <c r="F154" s="198" t="s">
        <v>178</v>
      </c>
      <c r="G154" s="34"/>
      <c r="H154" s="34"/>
      <c r="I154" s="199"/>
      <c r="J154" s="34"/>
      <c r="K154" s="34"/>
      <c r="L154" s="38"/>
      <c r="M154" s="200"/>
      <c r="N154" s="201"/>
      <c r="O154" s="85"/>
      <c r="P154" s="85"/>
      <c r="Q154" s="85"/>
      <c r="R154" s="85"/>
      <c r="S154" s="85"/>
      <c r="T154" s="86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1" t="s">
        <v>127</v>
      </c>
      <c r="AU154" s="11" t="s">
        <v>78</v>
      </c>
    </row>
    <row r="155" s="2" customFormat="1">
      <c r="A155" s="32"/>
      <c r="B155" s="33"/>
      <c r="C155" s="34"/>
      <c r="D155" s="197" t="s">
        <v>129</v>
      </c>
      <c r="E155" s="34"/>
      <c r="F155" s="202" t="s">
        <v>173</v>
      </c>
      <c r="G155" s="34"/>
      <c r="H155" s="34"/>
      <c r="I155" s="199"/>
      <c r="J155" s="34"/>
      <c r="K155" s="34"/>
      <c r="L155" s="38"/>
      <c r="M155" s="200"/>
      <c r="N155" s="201"/>
      <c r="O155" s="85"/>
      <c r="P155" s="85"/>
      <c r="Q155" s="85"/>
      <c r="R155" s="85"/>
      <c r="S155" s="85"/>
      <c r="T155" s="86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1" t="s">
        <v>129</v>
      </c>
      <c r="AU155" s="11" t="s">
        <v>78</v>
      </c>
    </row>
    <row r="156" s="2" customFormat="1">
      <c r="A156" s="32"/>
      <c r="B156" s="33"/>
      <c r="C156" s="34"/>
      <c r="D156" s="197" t="s">
        <v>131</v>
      </c>
      <c r="E156" s="34"/>
      <c r="F156" s="202" t="s">
        <v>132</v>
      </c>
      <c r="G156" s="34"/>
      <c r="H156" s="34"/>
      <c r="I156" s="199"/>
      <c r="J156" s="34"/>
      <c r="K156" s="34"/>
      <c r="L156" s="38"/>
      <c r="M156" s="200"/>
      <c r="N156" s="201"/>
      <c r="O156" s="85"/>
      <c r="P156" s="85"/>
      <c r="Q156" s="85"/>
      <c r="R156" s="85"/>
      <c r="S156" s="85"/>
      <c r="T156" s="86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T156" s="11" t="s">
        <v>131</v>
      </c>
      <c r="AU156" s="11" t="s">
        <v>78</v>
      </c>
    </row>
    <row r="157" s="2" customFormat="1" ht="24.15" customHeight="1">
      <c r="A157" s="32"/>
      <c r="B157" s="33"/>
      <c r="C157" s="184" t="s">
        <v>179</v>
      </c>
      <c r="D157" s="184" t="s">
        <v>119</v>
      </c>
      <c r="E157" s="185" t="s">
        <v>180</v>
      </c>
      <c r="F157" s="186" t="s">
        <v>181</v>
      </c>
      <c r="G157" s="187" t="s">
        <v>122</v>
      </c>
      <c r="H157" s="188">
        <v>1000</v>
      </c>
      <c r="I157" s="189"/>
      <c r="J157" s="190">
        <f>ROUND(I157*H157,2)</f>
        <v>0</v>
      </c>
      <c r="K157" s="186" t="s">
        <v>123</v>
      </c>
      <c r="L157" s="38"/>
      <c r="M157" s="191" t="s">
        <v>1</v>
      </c>
      <c r="N157" s="192" t="s">
        <v>43</v>
      </c>
      <c r="O157" s="85"/>
      <c r="P157" s="193">
        <f>O157*H157</f>
        <v>0</v>
      </c>
      <c r="Q157" s="193">
        <v>0</v>
      </c>
      <c r="R157" s="193">
        <f>Q157*H157</f>
        <v>0</v>
      </c>
      <c r="S157" s="193">
        <v>0</v>
      </c>
      <c r="T157" s="194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95" t="s">
        <v>124</v>
      </c>
      <c r="AT157" s="195" t="s">
        <v>119</v>
      </c>
      <c r="AU157" s="195" t="s">
        <v>78</v>
      </c>
      <c r="AY157" s="11" t="s">
        <v>125</v>
      </c>
      <c r="BE157" s="196">
        <f>IF(N157="základní",J157,0)</f>
        <v>0</v>
      </c>
      <c r="BF157" s="196">
        <f>IF(N157="snížená",J157,0)</f>
        <v>0</v>
      </c>
      <c r="BG157" s="196">
        <f>IF(N157="zákl. přenesená",J157,0)</f>
        <v>0</v>
      </c>
      <c r="BH157" s="196">
        <f>IF(N157="sníž. přenesená",J157,0)</f>
        <v>0</v>
      </c>
      <c r="BI157" s="196">
        <f>IF(N157="nulová",J157,0)</f>
        <v>0</v>
      </c>
      <c r="BJ157" s="11" t="s">
        <v>86</v>
      </c>
      <c r="BK157" s="196">
        <f>ROUND(I157*H157,2)</f>
        <v>0</v>
      </c>
      <c r="BL157" s="11" t="s">
        <v>124</v>
      </c>
      <c r="BM157" s="195" t="s">
        <v>182</v>
      </c>
    </row>
    <row r="158" s="2" customFormat="1">
      <c r="A158" s="32"/>
      <c r="B158" s="33"/>
      <c r="C158" s="34"/>
      <c r="D158" s="197" t="s">
        <v>127</v>
      </c>
      <c r="E158" s="34"/>
      <c r="F158" s="198" t="s">
        <v>183</v>
      </c>
      <c r="G158" s="34"/>
      <c r="H158" s="34"/>
      <c r="I158" s="199"/>
      <c r="J158" s="34"/>
      <c r="K158" s="34"/>
      <c r="L158" s="38"/>
      <c r="M158" s="200"/>
      <c r="N158" s="201"/>
      <c r="O158" s="85"/>
      <c r="P158" s="85"/>
      <c r="Q158" s="85"/>
      <c r="R158" s="85"/>
      <c r="S158" s="85"/>
      <c r="T158" s="86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1" t="s">
        <v>127</v>
      </c>
      <c r="AU158" s="11" t="s">
        <v>78</v>
      </c>
    </row>
    <row r="159" s="2" customFormat="1">
      <c r="A159" s="32"/>
      <c r="B159" s="33"/>
      <c r="C159" s="34"/>
      <c r="D159" s="197" t="s">
        <v>129</v>
      </c>
      <c r="E159" s="34"/>
      <c r="F159" s="202" t="s">
        <v>184</v>
      </c>
      <c r="G159" s="34"/>
      <c r="H159" s="34"/>
      <c r="I159" s="199"/>
      <c r="J159" s="34"/>
      <c r="K159" s="34"/>
      <c r="L159" s="38"/>
      <c r="M159" s="200"/>
      <c r="N159" s="201"/>
      <c r="O159" s="85"/>
      <c r="P159" s="85"/>
      <c r="Q159" s="85"/>
      <c r="R159" s="85"/>
      <c r="S159" s="85"/>
      <c r="T159" s="86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1" t="s">
        <v>129</v>
      </c>
      <c r="AU159" s="11" t="s">
        <v>78</v>
      </c>
    </row>
    <row r="160" s="2" customFormat="1">
      <c r="A160" s="32"/>
      <c r="B160" s="33"/>
      <c r="C160" s="34"/>
      <c r="D160" s="197" t="s">
        <v>131</v>
      </c>
      <c r="E160" s="34"/>
      <c r="F160" s="202" t="s">
        <v>132</v>
      </c>
      <c r="G160" s="34"/>
      <c r="H160" s="34"/>
      <c r="I160" s="199"/>
      <c r="J160" s="34"/>
      <c r="K160" s="34"/>
      <c r="L160" s="38"/>
      <c r="M160" s="200"/>
      <c r="N160" s="201"/>
      <c r="O160" s="85"/>
      <c r="P160" s="85"/>
      <c r="Q160" s="85"/>
      <c r="R160" s="85"/>
      <c r="S160" s="85"/>
      <c r="T160" s="86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T160" s="11" t="s">
        <v>131</v>
      </c>
      <c r="AU160" s="11" t="s">
        <v>78</v>
      </c>
    </row>
    <row r="161" s="2" customFormat="1" ht="24.15" customHeight="1">
      <c r="A161" s="32"/>
      <c r="B161" s="33"/>
      <c r="C161" s="184" t="s">
        <v>185</v>
      </c>
      <c r="D161" s="184" t="s">
        <v>119</v>
      </c>
      <c r="E161" s="185" t="s">
        <v>186</v>
      </c>
      <c r="F161" s="186" t="s">
        <v>187</v>
      </c>
      <c r="G161" s="187" t="s">
        <v>188</v>
      </c>
      <c r="H161" s="188">
        <v>500</v>
      </c>
      <c r="I161" s="189"/>
      <c r="J161" s="190">
        <f>ROUND(I161*H161,2)</f>
        <v>0</v>
      </c>
      <c r="K161" s="186" t="s">
        <v>123</v>
      </c>
      <c r="L161" s="38"/>
      <c r="M161" s="191" t="s">
        <v>1</v>
      </c>
      <c r="N161" s="192" t="s">
        <v>43</v>
      </c>
      <c r="O161" s="85"/>
      <c r="P161" s="193">
        <f>O161*H161</f>
        <v>0</v>
      </c>
      <c r="Q161" s="193">
        <v>0</v>
      </c>
      <c r="R161" s="193">
        <f>Q161*H161</f>
        <v>0</v>
      </c>
      <c r="S161" s="193">
        <v>0</v>
      </c>
      <c r="T161" s="194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95" t="s">
        <v>124</v>
      </c>
      <c r="AT161" s="195" t="s">
        <v>119</v>
      </c>
      <c r="AU161" s="195" t="s">
        <v>78</v>
      </c>
      <c r="AY161" s="11" t="s">
        <v>125</v>
      </c>
      <c r="BE161" s="196">
        <f>IF(N161="základní",J161,0)</f>
        <v>0</v>
      </c>
      <c r="BF161" s="196">
        <f>IF(N161="snížená",J161,0)</f>
        <v>0</v>
      </c>
      <c r="BG161" s="196">
        <f>IF(N161="zákl. přenesená",J161,0)</f>
        <v>0</v>
      </c>
      <c r="BH161" s="196">
        <f>IF(N161="sníž. přenesená",J161,0)</f>
        <v>0</v>
      </c>
      <c r="BI161" s="196">
        <f>IF(N161="nulová",J161,0)</f>
        <v>0</v>
      </c>
      <c r="BJ161" s="11" t="s">
        <v>86</v>
      </c>
      <c r="BK161" s="196">
        <f>ROUND(I161*H161,2)</f>
        <v>0</v>
      </c>
      <c r="BL161" s="11" t="s">
        <v>124</v>
      </c>
      <c r="BM161" s="195" t="s">
        <v>189</v>
      </c>
    </row>
    <row r="162" s="2" customFormat="1">
      <c r="A162" s="32"/>
      <c r="B162" s="33"/>
      <c r="C162" s="34"/>
      <c r="D162" s="197" t="s">
        <v>127</v>
      </c>
      <c r="E162" s="34"/>
      <c r="F162" s="198" t="s">
        <v>190</v>
      </c>
      <c r="G162" s="34"/>
      <c r="H162" s="34"/>
      <c r="I162" s="199"/>
      <c r="J162" s="34"/>
      <c r="K162" s="34"/>
      <c r="L162" s="38"/>
      <c r="M162" s="200"/>
      <c r="N162" s="201"/>
      <c r="O162" s="85"/>
      <c r="P162" s="85"/>
      <c r="Q162" s="85"/>
      <c r="R162" s="85"/>
      <c r="S162" s="85"/>
      <c r="T162" s="86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T162" s="11" t="s">
        <v>127</v>
      </c>
      <c r="AU162" s="11" t="s">
        <v>78</v>
      </c>
    </row>
    <row r="163" s="2" customFormat="1">
      <c r="A163" s="32"/>
      <c r="B163" s="33"/>
      <c r="C163" s="34"/>
      <c r="D163" s="197" t="s">
        <v>129</v>
      </c>
      <c r="E163" s="34"/>
      <c r="F163" s="202" t="s">
        <v>191</v>
      </c>
      <c r="G163" s="34"/>
      <c r="H163" s="34"/>
      <c r="I163" s="199"/>
      <c r="J163" s="34"/>
      <c r="K163" s="34"/>
      <c r="L163" s="38"/>
      <c r="M163" s="200"/>
      <c r="N163" s="201"/>
      <c r="O163" s="85"/>
      <c r="P163" s="85"/>
      <c r="Q163" s="85"/>
      <c r="R163" s="85"/>
      <c r="S163" s="85"/>
      <c r="T163" s="86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T163" s="11" t="s">
        <v>129</v>
      </c>
      <c r="AU163" s="11" t="s">
        <v>78</v>
      </c>
    </row>
    <row r="164" s="2" customFormat="1">
      <c r="A164" s="32"/>
      <c r="B164" s="33"/>
      <c r="C164" s="34"/>
      <c r="D164" s="197" t="s">
        <v>131</v>
      </c>
      <c r="E164" s="34"/>
      <c r="F164" s="202" t="s">
        <v>192</v>
      </c>
      <c r="G164" s="34"/>
      <c r="H164" s="34"/>
      <c r="I164" s="199"/>
      <c r="J164" s="34"/>
      <c r="K164" s="34"/>
      <c r="L164" s="38"/>
      <c r="M164" s="200"/>
      <c r="N164" s="201"/>
      <c r="O164" s="85"/>
      <c r="P164" s="85"/>
      <c r="Q164" s="85"/>
      <c r="R164" s="85"/>
      <c r="S164" s="85"/>
      <c r="T164" s="86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T164" s="11" t="s">
        <v>131</v>
      </c>
      <c r="AU164" s="11" t="s">
        <v>78</v>
      </c>
    </row>
    <row r="165" s="2" customFormat="1" ht="24.15" customHeight="1">
      <c r="A165" s="32"/>
      <c r="B165" s="33"/>
      <c r="C165" s="184" t="s">
        <v>193</v>
      </c>
      <c r="D165" s="184" t="s">
        <v>119</v>
      </c>
      <c r="E165" s="185" t="s">
        <v>194</v>
      </c>
      <c r="F165" s="186" t="s">
        <v>195</v>
      </c>
      <c r="G165" s="187" t="s">
        <v>188</v>
      </c>
      <c r="H165" s="188">
        <v>500</v>
      </c>
      <c r="I165" s="189"/>
      <c r="J165" s="190">
        <f>ROUND(I165*H165,2)</f>
        <v>0</v>
      </c>
      <c r="K165" s="186" t="s">
        <v>123</v>
      </c>
      <c r="L165" s="38"/>
      <c r="M165" s="191" t="s">
        <v>1</v>
      </c>
      <c r="N165" s="192" t="s">
        <v>43</v>
      </c>
      <c r="O165" s="85"/>
      <c r="P165" s="193">
        <f>O165*H165</f>
        <v>0</v>
      </c>
      <c r="Q165" s="193">
        <v>0</v>
      </c>
      <c r="R165" s="193">
        <f>Q165*H165</f>
        <v>0</v>
      </c>
      <c r="S165" s="193">
        <v>0</v>
      </c>
      <c r="T165" s="194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95" t="s">
        <v>124</v>
      </c>
      <c r="AT165" s="195" t="s">
        <v>119</v>
      </c>
      <c r="AU165" s="195" t="s">
        <v>78</v>
      </c>
      <c r="AY165" s="11" t="s">
        <v>125</v>
      </c>
      <c r="BE165" s="196">
        <f>IF(N165="základní",J165,0)</f>
        <v>0</v>
      </c>
      <c r="BF165" s="196">
        <f>IF(N165="snížená",J165,0)</f>
        <v>0</v>
      </c>
      <c r="BG165" s="196">
        <f>IF(N165="zákl. přenesená",J165,0)</f>
        <v>0</v>
      </c>
      <c r="BH165" s="196">
        <f>IF(N165="sníž. přenesená",J165,0)</f>
        <v>0</v>
      </c>
      <c r="BI165" s="196">
        <f>IF(N165="nulová",J165,0)</f>
        <v>0</v>
      </c>
      <c r="BJ165" s="11" t="s">
        <v>86</v>
      </c>
      <c r="BK165" s="196">
        <f>ROUND(I165*H165,2)</f>
        <v>0</v>
      </c>
      <c r="BL165" s="11" t="s">
        <v>124</v>
      </c>
      <c r="BM165" s="195" t="s">
        <v>196</v>
      </c>
    </row>
    <row r="166" s="2" customFormat="1">
      <c r="A166" s="32"/>
      <c r="B166" s="33"/>
      <c r="C166" s="34"/>
      <c r="D166" s="197" t="s">
        <v>127</v>
      </c>
      <c r="E166" s="34"/>
      <c r="F166" s="198" t="s">
        <v>197</v>
      </c>
      <c r="G166" s="34"/>
      <c r="H166" s="34"/>
      <c r="I166" s="199"/>
      <c r="J166" s="34"/>
      <c r="K166" s="34"/>
      <c r="L166" s="38"/>
      <c r="M166" s="200"/>
      <c r="N166" s="201"/>
      <c r="O166" s="85"/>
      <c r="P166" s="85"/>
      <c r="Q166" s="85"/>
      <c r="R166" s="85"/>
      <c r="S166" s="85"/>
      <c r="T166" s="86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T166" s="11" t="s">
        <v>127</v>
      </c>
      <c r="AU166" s="11" t="s">
        <v>78</v>
      </c>
    </row>
    <row r="167" s="2" customFormat="1">
      <c r="A167" s="32"/>
      <c r="B167" s="33"/>
      <c r="C167" s="34"/>
      <c r="D167" s="197" t="s">
        <v>129</v>
      </c>
      <c r="E167" s="34"/>
      <c r="F167" s="202" t="s">
        <v>191</v>
      </c>
      <c r="G167" s="34"/>
      <c r="H167" s="34"/>
      <c r="I167" s="199"/>
      <c r="J167" s="34"/>
      <c r="K167" s="34"/>
      <c r="L167" s="38"/>
      <c r="M167" s="200"/>
      <c r="N167" s="201"/>
      <c r="O167" s="85"/>
      <c r="P167" s="85"/>
      <c r="Q167" s="85"/>
      <c r="R167" s="85"/>
      <c r="S167" s="85"/>
      <c r="T167" s="86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1" t="s">
        <v>129</v>
      </c>
      <c r="AU167" s="11" t="s">
        <v>78</v>
      </c>
    </row>
    <row r="168" s="2" customFormat="1">
      <c r="A168" s="32"/>
      <c r="B168" s="33"/>
      <c r="C168" s="34"/>
      <c r="D168" s="197" t="s">
        <v>131</v>
      </c>
      <c r="E168" s="34"/>
      <c r="F168" s="202" t="s">
        <v>192</v>
      </c>
      <c r="G168" s="34"/>
      <c r="H168" s="34"/>
      <c r="I168" s="199"/>
      <c r="J168" s="34"/>
      <c r="K168" s="34"/>
      <c r="L168" s="38"/>
      <c r="M168" s="200"/>
      <c r="N168" s="201"/>
      <c r="O168" s="85"/>
      <c r="P168" s="85"/>
      <c r="Q168" s="85"/>
      <c r="R168" s="85"/>
      <c r="S168" s="85"/>
      <c r="T168" s="86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T168" s="11" t="s">
        <v>131</v>
      </c>
      <c r="AU168" s="11" t="s">
        <v>78</v>
      </c>
    </row>
    <row r="169" s="2" customFormat="1" ht="24.15" customHeight="1">
      <c r="A169" s="32"/>
      <c r="B169" s="33"/>
      <c r="C169" s="184" t="s">
        <v>198</v>
      </c>
      <c r="D169" s="184" t="s">
        <v>119</v>
      </c>
      <c r="E169" s="185" t="s">
        <v>199</v>
      </c>
      <c r="F169" s="186" t="s">
        <v>200</v>
      </c>
      <c r="G169" s="187" t="s">
        <v>188</v>
      </c>
      <c r="H169" s="188">
        <v>500</v>
      </c>
      <c r="I169" s="189"/>
      <c r="J169" s="190">
        <f>ROUND(I169*H169,2)</f>
        <v>0</v>
      </c>
      <c r="K169" s="186" t="s">
        <v>123</v>
      </c>
      <c r="L169" s="38"/>
      <c r="M169" s="191" t="s">
        <v>1</v>
      </c>
      <c r="N169" s="192" t="s">
        <v>43</v>
      </c>
      <c r="O169" s="85"/>
      <c r="P169" s="193">
        <f>O169*H169</f>
        <v>0</v>
      </c>
      <c r="Q169" s="193">
        <v>0</v>
      </c>
      <c r="R169" s="193">
        <f>Q169*H169</f>
        <v>0</v>
      </c>
      <c r="S169" s="193">
        <v>0</v>
      </c>
      <c r="T169" s="194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95" t="s">
        <v>124</v>
      </c>
      <c r="AT169" s="195" t="s">
        <v>119</v>
      </c>
      <c r="AU169" s="195" t="s">
        <v>78</v>
      </c>
      <c r="AY169" s="11" t="s">
        <v>125</v>
      </c>
      <c r="BE169" s="196">
        <f>IF(N169="základní",J169,0)</f>
        <v>0</v>
      </c>
      <c r="BF169" s="196">
        <f>IF(N169="snížená",J169,0)</f>
        <v>0</v>
      </c>
      <c r="BG169" s="196">
        <f>IF(N169="zákl. přenesená",J169,0)</f>
        <v>0</v>
      </c>
      <c r="BH169" s="196">
        <f>IF(N169="sníž. přenesená",J169,0)</f>
        <v>0</v>
      </c>
      <c r="BI169" s="196">
        <f>IF(N169="nulová",J169,0)</f>
        <v>0</v>
      </c>
      <c r="BJ169" s="11" t="s">
        <v>86</v>
      </c>
      <c r="BK169" s="196">
        <f>ROUND(I169*H169,2)</f>
        <v>0</v>
      </c>
      <c r="BL169" s="11" t="s">
        <v>124</v>
      </c>
      <c r="BM169" s="195" t="s">
        <v>201</v>
      </c>
    </row>
    <row r="170" s="2" customFormat="1">
      <c r="A170" s="32"/>
      <c r="B170" s="33"/>
      <c r="C170" s="34"/>
      <c r="D170" s="197" t="s">
        <v>127</v>
      </c>
      <c r="E170" s="34"/>
      <c r="F170" s="198" t="s">
        <v>202</v>
      </c>
      <c r="G170" s="34"/>
      <c r="H170" s="34"/>
      <c r="I170" s="199"/>
      <c r="J170" s="34"/>
      <c r="K170" s="34"/>
      <c r="L170" s="38"/>
      <c r="M170" s="200"/>
      <c r="N170" s="201"/>
      <c r="O170" s="85"/>
      <c r="P170" s="85"/>
      <c r="Q170" s="85"/>
      <c r="R170" s="85"/>
      <c r="S170" s="85"/>
      <c r="T170" s="86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1" t="s">
        <v>127</v>
      </c>
      <c r="AU170" s="11" t="s">
        <v>78</v>
      </c>
    </row>
    <row r="171" s="2" customFormat="1">
      <c r="A171" s="32"/>
      <c r="B171" s="33"/>
      <c r="C171" s="34"/>
      <c r="D171" s="197" t="s">
        <v>129</v>
      </c>
      <c r="E171" s="34"/>
      <c r="F171" s="202" t="s">
        <v>191</v>
      </c>
      <c r="G171" s="34"/>
      <c r="H171" s="34"/>
      <c r="I171" s="199"/>
      <c r="J171" s="34"/>
      <c r="K171" s="34"/>
      <c r="L171" s="38"/>
      <c r="M171" s="200"/>
      <c r="N171" s="201"/>
      <c r="O171" s="85"/>
      <c r="P171" s="85"/>
      <c r="Q171" s="85"/>
      <c r="R171" s="85"/>
      <c r="S171" s="85"/>
      <c r="T171" s="86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1" t="s">
        <v>129</v>
      </c>
      <c r="AU171" s="11" t="s">
        <v>78</v>
      </c>
    </row>
    <row r="172" s="2" customFormat="1">
      <c r="A172" s="32"/>
      <c r="B172" s="33"/>
      <c r="C172" s="34"/>
      <c r="D172" s="197" t="s">
        <v>131</v>
      </c>
      <c r="E172" s="34"/>
      <c r="F172" s="202" t="s">
        <v>192</v>
      </c>
      <c r="G172" s="34"/>
      <c r="H172" s="34"/>
      <c r="I172" s="199"/>
      <c r="J172" s="34"/>
      <c r="K172" s="34"/>
      <c r="L172" s="38"/>
      <c r="M172" s="200"/>
      <c r="N172" s="201"/>
      <c r="O172" s="85"/>
      <c r="P172" s="85"/>
      <c r="Q172" s="85"/>
      <c r="R172" s="85"/>
      <c r="S172" s="85"/>
      <c r="T172" s="86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T172" s="11" t="s">
        <v>131</v>
      </c>
      <c r="AU172" s="11" t="s">
        <v>78</v>
      </c>
    </row>
    <row r="173" s="2" customFormat="1" ht="21.75" customHeight="1">
      <c r="A173" s="32"/>
      <c r="B173" s="33"/>
      <c r="C173" s="184" t="s">
        <v>8</v>
      </c>
      <c r="D173" s="184" t="s">
        <v>119</v>
      </c>
      <c r="E173" s="185" t="s">
        <v>203</v>
      </c>
      <c r="F173" s="186" t="s">
        <v>204</v>
      </c>
      <c r="G173" s="187" t="s">
        <v>188</v>
      </c>
      <c r="H173" s="188">
        <v>100</v>
      </c>
      <c r="I173" s="189"/>
      <c r="J173" s="190">
        <f>ROUND(I173*H173,2)</f>
        <v>0</v>
      </c>
      <c r="K173" s="186" t="s">
        <v>123</v>
      </c>
      <c r="L173" s="38"/>
      <c r="M173" s="191" t="s">
        <v>1</v>
      </c>
      <c r="N173" s="192" t="s">
        <v>43</v>
      </c>
      <c r="O173" s="85"/>
      <c r="P173" s="193">
        <f>O173*H173</f>
        <v>0</v>
      </c>
      <c r="Q173" s="193">
        <v>0</v>
      </c>
      <c r="R173" s="193">
        <f>Q173*H173</f>
        <v>0</v>
      </c>
      <c r="S173" s="193">
        <v>0</v>
      </c>
      <c r="T173" s="194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95" t="s">
        <v>124</v>
      </c>
      <c r="AT173" s="195" t="s">
        <v>119</v>
      </c>
      <c r="AU173" s="195" t="s">
        <v>78</v>
      </c>
      <c r="AY173" s="11" t="s">
        <v>125</v>
      </c>
      <c r="BE173" s="196">
        <f>IF(N173="základní",J173,0)</f>
        <v>0</v>
      </c>
      <c r="BF173" s="196">
        <f>IF(N173="snížená",J173,0)</f>
        <v>0</v>
      </c>
      <c r="BG173" s="196">
        <f>IF(N173="zákl. přenesená",J173,0)</f>
        <v>0</v>
      </c>
      <c r="BH173" s="196">
        <f>IF(N173="sníž. přenesená",J173,0)</f>
        <v>0</v>
      </c>
      <c r="BI173" s="196">
        <f>IF(N173="nulová",J173,0)</f>
        <v>0</v>
      </c>
      <c r="BJ173" s="11" t="s">
        <v>86</v>
      </c>
      <c r="BK173" s="196">
        <f>ROUND(I173*H173,2)</f>
        <v>0</v>
      </c>
      <c r="BL173" s="11" t="s">
        <v>124</v>
      </c>
      <c r="BM173" s="195" t="s">
        <v>205</v>
      </c>
    </row>
    <row r="174" s="2" customFormat="1">
      <c r="A174" s="32"/>
      <c r="B174" s="33"/>
      <c r="C174" s="34"/>
      <c r="D174" s="197" t="s">
        <v>127</v>
      </c>
      <c r="E174" s="34"/>
      <c r="F174" s="198" t="s">
        <v>206</v>
      </c>
      <c r="G174" s="34"/>
      <c r="H174" s="34"/>
      <c r="I174" s="199"/>
      <c r="J174" s="34"/>
      <c r="K174" s="34"/>
      <c r="L174" s="38"/>
      <c r="M174" s="200"/>
      <c r="N174" s="201"/>
      <c r="O174" s="85"/>
      <c r="P174" s="85"/>
      <c r="Q174" s="85"/>
      <c r="R174" s="85"/>
      <c r="S174" s="85"/>
      <c r="T174" s="86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1" t="s">
        <v>127</v>
      </c>
      <c r="AU174" s="11" t="s">
        <v>78</v>
      </c>
    </row>
    <row r="175" s="2" customFormat="1">
      <c r="A175" s="32"/>
      <c r="B175" s="33"/>
      <c r="C175" s="34"/>
      <c r="D175" s="197" t="s">
        <v>129</v>
      </c>
      <c r="E175" s="34"/>
      <c r="F175" s="202" t="s">
        <v>191</v>
      </c>
      <c r="G175" s="34"/>
      <c r="H175" s="34"/>
      <c r="I175" s="199"/>
      <c r="J175" s="34"/>
      <c r="K175" s="34"/>
      <c r="L175" s="38"/>
      <c r="M175" s="200"/>
      <c r="N175" s="201"/>
      <c r="O175" s="85"/>
      <c r="P175" s="85"/>
      <c r="Q175" s="85"/>
      <c r="R175" s="85"/>
      <c r="S175" s="85"/>
      <c r="T175" s="86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T175" s="11" t="s">
        <v>129</v>
      </c>
      <c r="AU175" s="11" t="s">
        <v>78</v>
      </c>
    </row>
    <row r="176" s="2" customFormat="1">
      <c r="A176" s="32"/>
      <c r="B176" s="33"/>
      <c r="C176" s="34"/>
      <c r="D176" s="197" t="s">
        <v>131</v>
      </c>
      <c r="E176" s="34"/>
      <c r="F176" s="202" t="s">
        <v>192</v>
      </c>
      <c r="G176" s="34"/>
      <c r="H176" s="34"/>
      <c r="I176" s="199"/>
      <c r="J176" s="34"/>
      <c r="K176" s="34"/>
      <c r="L176" s="38"/>
      <c r="M176" s="200"/>
      <c r="N176" s="201"/>
      <c r="O176" s="85"/>
      <c r="P176" s="85"/>
      <c r="Q176" s="85"/>
      <c r="R176" s="85"/>
      <c r="S176" s="85"/>
      <c r="T176" s="86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T176" s="11" t="s">
        <v>131</v>
      </c>
      <c r="AU176" s="11" t="s">
        <v>78</v>
      </c>
    </row>
    <row r="177" s="2" customFormat="1" ht="16.5" customHeight="1">
      <c r="A177" s="32"/>
      <c r="B177" s="33"/>
      <c r="C177" s="184" t="s">
        <v>207</v>
      </c>
      <c r="D177" s="184" t="s">
        <v>119</v>
      </c>
      <c r="E177" s="185" t="s">
        <v>208</v>
      </c>
      <c r="F177" s="186" t="s">
        <v>209</v>
      </c>
      <c r="G177" s="187" t="s">
        <v>188</v>
      </c>
      <c r="H177" s="188">
        <v>1000</v>
      </c>
      <c r="I177" s="189"/>
      <c r="J177" s="190">
        <f>ROUND(I177*H177,2)</f>
        <v>0</v>
      </c>
      <c r="K177" s="186" t="s">
        <v>123</v>
      </c>
      <c r="L177" s="38"/>
      <c r="M177" s="191" t="s">
        <v>1</v>
      </c>
      <c r="N177" s="192" t="s">
        <v>43</v>
      </c>
      <c r="O177" s="85"/>
      <c r="P177" s="193">
        <f>O177*H177</f>
        <v>0</v>
      </c>
      <c r="Q177" s="193">
        <v>0</v>
      </c>
      <c r="R177" s="193">
        <f>Q177*H177</f>
        <v>0</v>
      </c>
      <c r="S177" s="193">
        <v>0</v>
      </c>
      <c r="T177" s="194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95" t="s">
        <v>124</v>
      </c>
      <c r="AT177" s="195" t="s">
        <v>119</v>
      </c>
      <c r="AU177" s="195" t="s">
        <v>78</v>
      </c>
      <c r="AY177" s="11" t="s">
        <v>125</v>
      </c>
      <c r="BE177" s="196">
        <f>IF(N177="základní",J177,0)</f>
        <v>0</v>
      </c>
      <c r="BF177" s="196">
        <f>IF(N177="snížená",J177,0)</f>
        <v>0</v>
      </c>
      <c r="BG177" s="196">
        <f>IF(N177="zákl. přenesená",J177,0)</f>
        <v>0</v>
      </c>
      <c r="BH177" s="196">
        <f>IF(N177="sníž. přenesená",J177,0)</f>
        <v>0</v>
      </c>
      <c r="BI177" s="196">
        <f>IF(N177="nulová",J177,0)</f>
        <v>0</v>
      </c>
      <c r="BJ177" s="11" t="s">
        <v>86</v>
      </c>
      <c r="BK177" s="196">
        <f>ROUND(I177*H177,2)</f>
        <v>0</v>
      </c>
      <c r="BL177" s="11" t="s">
        <v>124</v>
      </c>
      <c r="BM177" s="195" t="s">
        <v>210</v>
      </c>
    </row>
    <row r="178" s="2" customFormat="1">
      <c r="A178" s="32"/>
      <c r="B178" s="33"/>
      <c r="C178" s="34"/>
      <c r="D178" s="197" t="s">
        <v>127</v>
      </c>
      <c r="E178" s="34"/>
      <c r="F178" s="198" t="s">
        <v>211</v>
      </c>
      <c r="G178" s="34"/>
      <c r="H178" s="34"/>
      <c r="I178" s="199"/>
      <c r="J178" s="34"/>
      <c r="K178" s="34"/>
      <c r="L178" s="38"/>
      <c r="M178" s="200"/>
      <c r="N178" s="201"/>
      <c r="O178" s="85"/>
      <c r="P178" s="85"/>
      <c r="Q178" s="85"/>
      <c r="R178" s="85"/>
      <c r="S178" s="85"/>
      <c r="T178" s="86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1" t="s">
        <v>127</v>
      </c>
      <c r="AU178" s="11" t="s">
        <v>78</v>
      </c>
    </row>
    <row r="179" s="2" customFormat="1">
      <c r="A179" s="32"/>
      <c r="B179" s="33"/>
      <c r="C179" s="34"/>
      <c r="D179" s="197" t="s">
        <v>129</v>
      </c>
      <c r="E179" s="34"/>
      <c r="F179" s="202" t="s">
        <v>191</v>
      </c>
      <c r="G179" s="34"/>
      <c r="H179" s="34"/>
      <c r="I179" s="199"/>
      <c r="J179" s="34"/>
      <c r="K179" s="34"/>
      <c r="L179" s="38"/>
      <c r="M179" s="200"/>
      <c r="N179" s="201"/>
      <c r="O179" s="85"/>
      <c r="P179" s="85"/>
      <c r="Q179" s="85"/>
      <c r="R179" s="85"/>
      <c r="S179" s="85"/>
      <c r="T179" s="86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1" t="s">
        <v>129</v>
      </c>
      <c r="AU179" s="11" t="s">
        <v>78</v>
      </c>
    </row>
    <row r="180" s="2" customFormat="1">
      <c r="A180" s="32"/>
      <c r="B180" s="33"/>
      <c r="C180" s="34"/>
      <c r="D180" s="197" t="s">
        <v>131</v>
      </c>
      <c r="E180" s="34"/>
      <c r="F180" s="202" t="s">
        <v>192</v>
      </c>
      <c r="G180" s="34"/>
      <c r="H180" s="34"/>
      <c r="I180" s="199"/>
      <c r="J180" s="34"/>
      <c r="K180" s="34"/>
      <c r="L180" s="38"/>
      <c r="M180" s="200"/>
      <c r="N180" s="201"/>
      <c r="O180" s="85"/>
      <c r="P180" s="85"/>
      <c r="Q180" s="85"/>
      <c r="R180" s="85"/>
      <c r="S180" s="85"/>
      <c r="T180" s="86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T180" s="11" t="s">
        <v>131</v>
      </c>
      <c r="AU180" s="11" t="s">
        <v>78</v>
      </c>
    </row>
    <row r="181" s="2" customFormat="1" ht="16.5" customHeight="1">
      <c r="A181" s="32"/>
      <c r="B181" s="33"/>
      <c r="C181" s="184" t="s">
        <v>212</v>
      </c>
      <c r="D181" s="184" t="s">
        <v>119</v>
      </c>
      <c r="E181" s="185" t="s">
        <v>213</v>
      </c>
      <c r="F181" s="186" t="s">
        <v>214</v>
      </c>
      <c r="G181" s="187" t="s">
        <v>188</v>
      </c>
      <c r="H181" s="188">
        <v>100</v>
      </c>
      <c r="I181" s="189"/>
      <c r="J181" s="190">
        <f>ROUND(I181*H181,2)</f>
        <v>0</v>
      </c>
      <c r="K181" s="186" t="s">
        <v>123</v>
      </c>
      <c r="L181" s="38"/>
      <c r="M181" s="191" t="s">
        <v>1</v>
      </c>
      <c r="N181" s="192" t="s">
        <v>43</v>
      </c>
      <c r="O181" s="85"/>
      <c r="P181" s="193">
        <f>O181*H181</f>
        <v>0</v>
      </c>
      <c r="Q181" s="193">
        <v>0</v>
      </c>
      <c r="R181" s="193">
        <f>Q181*H181</f>
        <v>0</v>
      </c>
      <c r="S181" s="193">
        <v>0</v>
      </c>
      <c r="T181" s="194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95" t="s">
        <v>124</v>
      </c>
      <c r="AT181" s="195" t="s">
        <v>119</v>
      </c>
      <c r="AU181" s="195" t="s">
        <v>78</v>
      </c>
      <c r="AY181" s="11" t="s">
        <v>125</v>
      </c>
      <c r="BE181" s="196">
        <f>IF(N181="základní",J181,0)</f>
        <v>0</v>
      </c>
      <c r="BF181" s="196">
        <f>IF(N181="snížená",J181,0)</f>
        <v>0</v>
      </c>
      <c r="BG181" s="196">
        <f>IF(N181="zákl. přenesená",J181,0)</f>
        <v>0</v>
      </c>
      <c r="BH181" s="196">
        <f>IF(N181="sníž. přenesená",J181,0)</f>
        <v>0</v>
      </c>
      <c r="BI181" s="196">
        <f>IF(N181="nulová",J181,0)</f>
        <v>0</v>
      </c>
      <c r="BJ181" s="11" t="s">
        <v>86</v>
      </c>
      <c r="BK181" s="196">
        <f>ROUND(I181*H181,2)</f>
        <v>0</v>
      </c>
      <c r="BL181" s="11" t="s">
        <v>124</v>
      </c>
      <c r="BM181" s="195" t="s">
        <v>215</v>
      </c>
    </row>
    <row r="182" s="2" customFormat="1">
      <c r="A182" s="32"/>
      <c r="B182" s="33"/>
      <c r="C182" s="34"/>
      <c r="D182" s="197" t="s">
        <v>127</v>
      </c>
      <c r="E182" s="34"/>
      <c r="F182" s="198" t="s">
        <v>216</v>
      </c>
      <c r="G182" s="34"/>
      <c r="H182" s="34"/>
      <c r="I182" s="199"/>
      <c r="J182" s="34"/>
      <c r="K182" s="34"/>
      <c r="L182" s="38"/>
      <c r="M182" s="200"/>
      <c r="N182" s="201"/>
      <c r="O182" s="85"/>
      <c r="P182" s="85"/>
      <c r="Q182" s="85"/>
      <c r="R182" s="85"/>
      <c r="S182" s="85"/>
      <c r="T182" s="86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T182" s="11" t="s">
        <v>127</v>
      </c>
      <c r="AU182" s="11" t="s">
        <v>78</v>
      </c>
    </row>
    <row r="183" s="2" customFormat="1">
      <c r="A183" s="32"/>
      <c r="B183" s="33"/>
      <c r="C183" s="34"/>
      <c r="D183" s="197" t="s">
        <v>129</v>
      </c>
      <c r="E183" s="34"/>
      <c r="F183" s="202" t="s">
        <v>217</v>
      </c>
      <c r="G183" s="34"/>
      <c r="H183" s="34"/>
      <c r="I183" s="199"/>
      <c r="J183" s="34"/>
      <c r="K183" s="34"/>
      <c r="L183" s="38"/>
      <c r="M183" s="200"/>
      <c r="N183" s="201"/>
      <c r="O183" s="85"/>
      <c r="P183" s="85"/>
      <c r="Q183" s="85"/>
      <c r="R183" s="85"/>
      <c r="S183" s="85"/>
      <c r="T183" s="86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T183" s="11" t="s">
        <v>129</v>
      </c>
      <c r="AU183" s="11" t="s">
        <v>78</v>
      </c>
    </row>
    <row r="184" s="2" customFormat="1">
      <c r="A184" s="32"/>
      <c r="B184" s="33"/>
      <c r="C184" s="34"/>
      <c r="D184" s="197" t="s">
        <v>131</v>
      </c>
      <c r="E184" s="34"/>
      <c r="F184" s="202" t="s">
        <v>218</v>
      </c>
      <c r="G184" s="34"/>
      <c r="H184" s="34"/>
      <c r="I184" s="199"/>
      <c r="J184" s="34"/>
      <c r="K184" s="34"/>
      <c r="L184" s="38"/>
      <c r="M184" s="200"/>
      <c r="N184" s="201"/>
      <c r="O184" s="85"/>
      <c r="P184" s="85"/>
      <c r="Q184" s="85"/>
      <c r="R184" s="85"/>
      <c r="S184" s="85"/>
      <c r="T184" s="86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T184" s="11" t="s">
        <v>131</v>
      </c>
      <c r="AU184" s="11" t="s">
        <v>78</v>
      </c>
    </row>
    <row r="185" s="2" customFormat="1" ht="24.15" customHeight="1">
      <c r="A185" s="32"/>
      <c r="B185" s="33"/>
      <c r="C185" s="184" t="s">
        <v>219</v>
      </c>
      <c r="D185" s="184" t="s">
        <v>119</v>
      </c>
      <c r="E185" s="185" t="s">
        <v>220</v>
      </c>
      <c r="F185" s="186" t="s">
        <v>221</v>
      </c>
      <c r="G185" s="187" t="s">
        <v>188</v>
      </c>
      <c r="H185" s="188">
        <v>50</v>
      </c>
      <c r="I185" s="189"/>
      <c r="J185" s="190">
        <f>ROUND(I185*H185,2)</f>
        <v>0</v>
      </c>
      <c r="K185" s="186" t="s">
        <v>123</v>
      </c>
      <c r="L185" s="38"/>
      <c r="M185" s="191" t="s">
        <v>1</v>
      </c>
      <c r="N185" s="192" t="s">
        <v>43</v>
      </c>
      <c r="O185" s="85"/>
      <c r="P185" s="193">
        <f>O185*H185</f>
        <v>0</v>
      </c>
      <c r="Q185" s="193">
        <v>0</v>
      </c>
      <c r="R185" s="193">
        <f>Q185*H185</f>
        <v>0</v>
      </c>
      <c r="S185" s="193">
        <v>0</v>
      </c>
      <c r="T185" s="194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95" t="s">
        <v>124</v>
      </c>
      <c r="AT185" s="195" t="s">
        <v>119</v>
      </c>
      <c r="AU185" s="195" t="s">
        <v>78</v>
      </c>
      <c r="AY185" s="11" t="s">
        <v>125</v>
      </c>
      <c r="BE185" s="196">
        <f>IF(N185="základní",J185,0)</f>
        <v>0</v>
      </c>
      <c r="BF185" s="196">
        <f>IF(N185="snížená",J185,0)</f>
        <v>0</v>
      </c>
      <c r="BG185" s="196">
        <f>IF(N185="zákl. přenesená",J185,0)</f>
        <v>0</v>
      </c>
      <c r="BH185" s="196">
        <f>IF(N185="sníž. přenesená",J185,0)</f>
        <v>0</v>
      </c>
      <c r="BI185" s="196">
        <f>IF(N185="nulová",J185,0)</f>
        <v>0</v>
      </c>
      <c r="BJ185" s="11" t="s">
        <v>86</v>
      </c>
      <c r="BK185" s="196">
        <f>ROUND(I185*H185,2)</f>
        <v>0</v>
      </c>
      <c r="BL185" s="11" t="s">
        <v>124</v>
      </c>
      <c r="BM185" s="195" t="s">
        <v>222</v>
      </c>
    </row>
    <row r="186" s="2" customFormat="1">
      <c r="A186" s="32"/>
      <c r="B186" s="33"/>
      <c r="C186" s="34"/>
      <c r="D186" s="197" t="s">
        <v>127</v>
      </c>
      <c r="E186" s="34"/>
      <c r="F186" s="198" t="s">
        <v>223</v>
      </c>
      <c r="G186" s="34"/>
      <c r="H186" s="34"/>
      <c r="I186" s="199"/>
      <c r="J186" s="34"/>
      <c r="K186" s="34"/>
      <c r="L186" s="38"/>
      <c r="M186" s="200"/>
      <c r="N186" s="201"/>
      <c r="O186" s="85"/>
      <c r="P186" s="85"/>
      <c r="Q186" s="85"/>
      <c r="R186" s="85"/>
      <c r="S186" s="85"/>
      <c r="T186" s="86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T186" s="11" t="s">
        <v>127</v>
      </c>
      <c r="AU186" s="11" t="s">
        <v>78</v>
      </c>
    </row>
    <row r="187" s="2" customFormat="1">
      <c r="A187" s="32"/>
      <c r="B187" s="33"/>
      <c r="C187" s="34"/>
      <c r="D187" s="197" t="s">
        <v>129</v>
      </c>
      <c r="E187" s="34"/>
      <c r="F187" s="202" t="s">
        <v>224</v>
      </c>
      <c r="G187" s="34"/>
      <c r="H187" s="34"/>
      <c r="I187" s="199"/>
      <c r="J187" s="34"/>
      <c r="K187" s="34"/>
      <c r="L187" s="38"/>
      <c r="M187" s="200"/>
      <c r="N187" s="201"/>
      <c r="O187" s="85"/>
      <c r="P187" s="85"/>
      <c r="Q187" s="85"/>
      <c r="R187" s="85"/>
      <c r="S187" s="85"/>
      <c r="T187" s="86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T187" s="11" t="s">
        <v>129</v>
      </c>
      <c r="AU187" s="11" t="s">
        <v>78</v>
      </c>
    </row>
    <row r="188" s="2" customFormat="1">
      <c r="A188" s="32"/>
      <c r="B188" s="33"/>
      <c r="C188" s="34"/>
      <c r="D188" s="197" t="s">
        <v>131</v>
      </c>
      <c r="E188" s="34"/>
      <c r="F188" s="202" t="s">
        <v>225</v>
      </c>
      <c r="G188" s="34"/>
      <c r="H188" s="34"/>
      <c r="I188" s="199"/>
      <c r="J188" s="34"/>
      <c r="K188" s="34"/>
      <c r="L188" s="38"/>
      <c r="M188" s="200"/>
      <c r="N188" s="201"/>
      <c r="O188" s="85"/>
      <c r="P188" s="85"/>
      <c r="Q188" s="85"/>
      <c r="R188" s="85"/>
      <c r="S188" s="85"/>
      <c r="T188" s="86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T188" s="11" t="s">
        <v>131</v>
      </c>
      <c r="AU188" s="11" t="s">
        <v>78</v>
      </c>
    </row>
    <row r="189" s="2" customFormat="1" ht="24.15" customHeight="1">
      <c r="A189" s="32"/>
      <c r="B189" s="33"/>
      <c r="C189" s="184" t="s">
        <v>226</v>
      </c>
      <c r="D189" s="184" t="s">
        <v>119</v>
      </c>
      <c r="E189" s="185" t="s">
        <v>227</v>
      </c>
      <c r="F189" s="186" t="s">
        <v>228</v>
      </c>
      <c r="G189" s="187" t="s">
        <v>188</v>
      </c>
      <c r="H189" s="188">
        <v>50</v>
      </c>
      <c r="I189" s="189"/>
      <c r="J189" s="190">
        <f>ROUND(I189*H189,2)</f>
        <v>0</v>
      </c>
      <c r="K189" s="186" t="s">
        <v>123</v>
      </c>
      <c r="L189" s="38"/>
      <c r="M189" s="191" t="s">
        <v>1</v>
      </c>
      <c r="N189" s="192" t="s">
        <v>43</v>
      </c>
      <c r="O189" s="85"/>
      <c r="P189" s="193">
        <f>O189*H189</f>
        <v>0</v>
      </c>
      <c r="Q189" s="193">
        <v>0</v>
      </c>
      <c r="R189" s="193">
        <f>Q189*H189</f>
        <v>0</v>
      </c>
      <c r="S189" s="193">
        <v>0</v>
      </c>
      <c r="T189" s="194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95" t="s">
        <v>124</v>
      </c>
      <c r="AT189" s="195" t="s">
        <v>119</v>
      </c>
      <c r="AU189" s="195" t="s">
        <v>78</v>
      </c>
      <c r="AY189" s="11" t="s">
        <v>125</v>
      </c>
      <c r="BE189" s="196">
        <f>IF(N189="základní",J189,0)</f>
        <v>0</v>
      </c>
      <c r="BF189" s="196">
        <f>IF(N189="snížená",J189,0)</f>
        <v>0</v>
      </c>
      <c r="BG189" s="196">
        <f>IF(N189="zákl. přenesená",J189,0)</f>
        <v>0</v>
      </c>
      <c r="BH189" s="196">
        <f>IF(N189="sníž. přenesená",J189,0)</f>
        <v>0</v>
      </c>
      <c r="BI189" s="196">
        <f>IF(N189="nulová",J189,0)</f>
        <v>0</v>
      </c>
      <c r="BJ189" s="11" t="s">
        <v>86</v>
      </c>
      <c r="BK189" s="196">
        <f>ROUND(I189*H189,2)</f>
        <v>0</v>
      </c>
      <c r="BL189" s="11" t="s">
        <v>124</v>
      </c>
      <c r="BM189" s="195" t="s">
        <v>229</v>
      </c>
    </row>
    <row r="190" s="2" customFormat="1">
      <c r="A190" s="32"/>
      <c r="B190" s="33"/>
      <c r="C190" s="34"/>
      <c r="D190" s="197" t="s">
        <v>127</v>
      </c>
      <c r="E190" s="34"/>
      <c r="F190" s="198" t="s">
        <v>230</v>
      </c>
      <c r="G190" s="34"/>
      <c r="H190" s="34"/>
      <c r="I190" s="199"/>
      <c r="J190" s="34"/>
      <c r="K190" s="34"/>
      <c r="L190" s="38"/>
      <c r="M190" s="200"/>
      <c r="N190" s="201"/>
      <c r="O190" s="85"/>
      <c r="P190" s="85"/>
      <c r="Q190" s="85"/>
      <c r="R190" s="85"/>
      <c r="S190" s="85"/>
      <c r="T190" s="86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T190" s="11" t="s">
        <v>127</v>
      </c>
      <c r="AU190" s="11" t="s">
        <v>78</v>
      </c>
    </row>
    <row r="191" s="2" customFormat="1">
      <c r="A191" s="32"/>
      <c r="B191" s="33"/>
      <c r="C191" s="34"/>
      <c r="D191" s="197" t="s">
        <v>129</v>
      </c>
      <c r="E191" s="34"/>
      <c r="F191" s="202" t="s">
        <v>224</v>
      </c>
      <c r="G191" s="34"/>
      <c r="H191" s="34"/>
      <c r="I191" s="199"/>
      <c r="J191" s="34"/>
      <c r="K191" s="34"/>
      <c r="L191" s="38"/>
      <c r="M191" s="200"/>
      <c r="N191" s="201"/>
      <c r="O191" s="85"/>
      <c r="P191" s="85"/>
      <c r="Q191" s="85"/>
      <c r="R191" s="85"/>
      <c r="S191" s="85"/>
      <c r="T191" s="86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T191" s="11" t="s">
        <v>129</v>
      </c>
      <c r="AU191" s="11" t="s">
        <v>78</v>
      </c>
    </row>
    <row r="192" s="2" customFormat="1">
      <c r="A192" s="32"/>
      <c r="B192" s="33"/>
      <c r="C192" s="34"/>
      <c r="D192" s="197" t="s">
        <v>131</v>
      </c>
      <c r="E192" s="34"/>
      <c r="F192" s="202" t="s">
        <v>225</v>
      </c>
      <c r="G192" s="34"/>
      <c r="H192" s="34"/>
      <c r="I192" s="199"/>
      <c r="J192" s="34"/>
      <c r="K192" s="34"/>
      <c r="L192" s="38"/>
      <c r="M192" s="200"/>
      <c r="N192" s="201"/>
      <c r="O192" s="85"/>
      <c r="P192" s="85"/>
      <c r="Q192" s="85"/>
      <c r="R192" s="85"/>
      <c r="S192" s="85"/>
      <c r="T192" s="86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T192" s="11" t="s">
        <v>131</v>
      </c>
      <c r="AU192" s="11" t="s">
        <v>78</v>
      </c>
    </row>
    <row r="193" s="2" customFormat="1" ht="21.75" customHeight="1">
      <c r="A193" s="32"/>
      <c r="B193" s="33"/>
      <c r="C193" s="184" t="s">
        <v>231</v>
      </c>
      <c r="D193" s="184" t="s">
        <v>119</v>
      </c>
      <c r="E193" s="185" t="s">
        <v>232</v>
      </c>
      <c r="F193" s="186" t="s">
        <v>233</v>
      </c>
      <c r="G193" s="187" t="s">
        <v>234</v>
      </c>
      <c r="H193" s="188">
        <v>20</v>
      </c>
      <c r="I193" s="189"/>
      <c r="J193" s="190">
        <f>ROUND(I193*H193,2)</f>
        <v>0</v>
      </c>
      <c r="K193" s="186" t="s">
        <v>123</v>
      </c>
      <c r="L193" s="38"/>
      <c r="M193" s="191" t="s">
        <v>1</v>
      </c>
      <c r="N193" s="192" t="s">
        <v>43</v>
      </c>
      <c r="O193" s="85"/>
      <c r="P193" s="193">
        <f>O193*H193</f>
        <v>0</v>
      </c>
      <c r="Q193" s="193">
        <v>0</v>
      </c>
      <c r="R193" s="193">
        <f>Q193*H193</f>
        <v>0</v>
      </c>
      <c r="S193" s="193">
        <v>0</v>
      </c>
      <c r="T193" s="194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95" t="s">
        <v>124</v>
      </c>
      <c r="AT193" s="195" t="s">
        <v>119</v>
      </c>
      <c r="AU193" s="195" t="s">
        <v>78</v>
      </c>
      <c r="AY193" s="11" t="s">
        <v>125</v>
      </c>
      <c r="BE193" s="196">
        <f>IF(N193="základní",J193,0)</f>
        <v>0</v>
      </c>
      <c r="BF193" s="196">
        <f>IF(N193="snížená",J193,0)</f>
        <v>0</v>
      </c>
      <c r="BG193" s="196">
        <f>IF(N193="zákl. přenesená",J193,0)</f>
        <v>0</v>
      </c>
      <c r="BH193" s="196">
        <f>IF(N193="sníž. přenesená",J193,0)</f>
        <v>0</v>
      </c>
      <c r="BI193" s="196">
        <f>IF(N193="nulová",J193,0)</f>
        <v>0</v>
      </c>
      <c r="BJ193" s="11" t="s">
        <v>86</v>
      </c>
      <c r="BK193" s="196">
        <f>ROUND(I193*H193,2)</f>
        <v>0</v>
      </c>
      <c r="BL193" s="11" t="s">
        <v>124</v>
      </c>
      <c r="BM193" s="195" t="s">
        <v>235</v>
      </c>
    </row>
    <row r="194" s="2" customFormat="1">
      <c r="A194" s="32"/>
      <c r="B194" s="33"/>
      <c r="C194" s="34"/>
      <c r="D194" s="197" t="s">
        <v>127</v>
      </c>
      <c r="E194" s="34"/>
      <c r="F194" s="198" t="s">
        <v>236</v>
      </c>
      <c r="G194" s="34"/>
      <c r="H194" s="34"/>
      <c r="I194" s="199"/>
      <c r="J194" s="34"/>
      <c r="K194" s="34"/>
      <c r="L194" s="38"/>
      <c r="M194" s="200"/>
      <c r="N194" s="201"/>
      <c r="O194" s="85"/>
      <c r="P194" s="85"/>
      <c r="Q194" s="85"/>
      <c r="R194" s="85"/>
      <c r="S194" s="85"/>
      <c r="T194" s="86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T194" s="11" t="s">
        <v>127</v>
      </c>
      <c r="AU194" s="11" t="s">
        <v>78</v>
      </c>
    </row>
    <row r="195" s="2" customFormat="1">
      <c r="A195" s="32"/>
      <c r="B195" s="33"/>
      <c r="C195" s="34"/>
      <c r="D195" s="197" t="s">
        <v>129</v>
      </c>
      <c r="E195" s="34"/>
      <c r="F195" s="202" t="s">
        <v>237</v>
      </c>
      <c r="G195" s="34"/>
      <c r="H195" s="34"/>
      <c r="I195" s="199"/>
      <c r="J195" s="34"/>
      <c r="K195" s="34"/>
      <c r="L195" s="38"/>
      <c r="M195" s="200"/>
      <c r="N195" s="201"/>
      <c r="O195" s="85"/>
      <c r="P195" s="85"/>
      <c r="Q195" s="85"/>
      <c r="R195" s="85"/>
      <c r="S195" s="85"/>
      <c r="T195" s="86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T195" s="11" t="s">
        <v>129</v>
      </c>
      <c r="AU195" s="11" t="s">
        <v>78</v>
      </c>
    </row>
    <row r="196" s="2" customFormat="1" ht="16.5" customHeight="1">
      <c r="A196" s="32"/>
      <c r="B196" s="33"/>
      <c r="C196" s="184" t="s">
        <v>7</v>
      </c>
      <c r="D196" s="184" t="s">
        <v>119</v>
      </c>
      <c r="E196" s="185" t="s">
        <v>238</v>
      </c>
      <c r="F196" s="186" t="s">
        <v>239</v>
      </c>
      <c r="G196" s="187" t="s">
        <v>234</v>
      </c>
      <c r="H196" s="188">
        <v>100</v>
      </c>
      <c r="I196" s="189"/>
      <c r="J196" s="190">
        <f>ROUND(I196*H196,2)</f>
        <v>0</v>
      </c>
      <c r="K196" s="186" t="s">
        <v>123</v>
      </c>
      <c r="L196" s="38"/>
      <c r="M196" s="191" t="s">
        <v>1</v>
      </c>
      <c r="N196" s="192" t="s">
        <v>43</v>
      </c>
      <c r="O196" s="85"/>
      <c r="P196" s="193">
        <f>O196*H196</f>
        <v>0</v>
      </c>
      <c r="Q196" s="193">
        <v>0</v>
      </c>
      <c r="R196" s="193">
        <f>Q196*H196</f>
        <v>0</v>
      </c>
      <c r="S196" s="193">
        <v>0</v>
      </c>
      <c r="T196" s="194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95" t="s">
        <v>124</v>
      </c>
      <c r="AT196" s="195" t="s">
        <v>119</v>
      </c>
      <c r="AU196" s="195" t="s">
        <v>78</v>
      </c>
      <c r="AY196" s="11" t="s">
        <v>125</v>
      </c>
      <c r="BE196" s="196">
        <f>IF(N196="základní",J196,0)</f>
        <v>0</v>
      </c>
      <c r="BF196" s="196">
        <f>IF(N196="snížená",J196,0)</f>
        <v>0</v>
      </c>
      <c r="BG196" s="196">
        <f>IF(N196="zákl. přenesená",J196,0)</f>
        <v>0</v>
      </c>
      <c r="BH196" s="196">
        <f>IF(N196="sníž. přenesená",J196,0)</f>
        <v>0</v>
      </c>
      <c r="BI196" s="196">
        <f>IF(N196="nulová",J196,0)</f>
        <v>0</v>
      </c>
      <c r="BJ196" s="11" t="s">
        <v>86</v>
      </c>
      <c r="BK196" s="196">
        <f>ROUND(I196*H196,2)</f>
        <v>0</v>
      </c>
      <c r="BL196" s="11" t="s">
        <v>124</v>
      </c>
      <c r="BM196" s="195" t="s">
        <v>240</v>
      </c>
    </row>
    <row r="197" s="2" customFormat="1">
      <c r="A197" s="32"/>
      <c r="B197" s="33"/>
      <c r="C197" s="34"/>
      <c r="D197" s="197" t="s">
        <v>127</v>
      </c>
      <c r="E197" s="34"/>
      <c r="F197" s="198" t="s">
        <v>241</v>
      </c>
      <c r="G197" s="34"/>
      <c r="H197" s="34"/>
      <c r="I197" s="199"/>
      <c r="J197" s="34"/>
      <c r="K197" s="34"/>
      <c r="L197" s="38"/>
      <c r="M197" s="200"/>
      <c r="N197" s="201"/>
      <c r="O197" s="85"/>
      <c r="P197" s="85"/>
      <c r="Q197" s="85"/>
      <c r="R197" s="85"/>
      <c r="S197" s="85"/>
      <c r="T197" s="86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T197" s="11" t="s">
        <v>127</v>
      </c>
      <c r="AU197" s="11" t="s">
        <v>78</v>
      </c>
    </row>
    <row r="198" s="2" customFormat="1">
      <c r="A198" s="32"/>
      <c r="B198" s="33"/>
      <c r="C198" s="34"/>
      <c r="D198" s="197" t="s">
        <v>129</v>
      </c>
      <c r="E198" s="34"/>
      <c r="F198" s="202" t="s">
        <v>237</v>
      </c>
      <c r="G198" s="34"/>
      <c r="H198" s="34"/>
      <c r="I198" s="199"/>
      <c r="J198" s="34"/>
      <c r="K198" s="34"/>
      <c r="L198" s="38"/>
      <c r="M198" s="200"/>
      <c r="N198" s="201"/>
      <c r="O198" s="85"/>
      <c r="P198" s="85"/>
      <c r="Q198" s="85"/>
      <c r="R198" s="85"/>
      <c r="S198" s="85"/>
      <c r="T198" s="86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T198" s="11" t="s">
        <v>129</v>
      </c>
      <c r="AU198" s="11" t="s">
        <v>78</v>
      </c>
    </row>
    <row r="199" s="2" customFormat="1" ht="16.5" customHeight="1">
      <c r="A199" s="32"/>
      <c r="B199" s="33"/>
      <c r="C199" s="184" t="s">
        <v>242</v>
      </c>
      <c r="D199" s="184" t="s">
        <v>119</v>
      </c>
      <c r="E199" s="185" t="s">
        <v>243</v>
      </c>
      <c r="F199" s="186" t="s">
        <v>244</v>
      </c>
      <c r="G199" s="187" t="s">
        <v>234</v>
      </c>
      <c r="H199" s="188">
        <v>20</v>
      </c>
      <c r="I199" s="189"/>
      <c r="J199" s="190">
        <f>ROUND(I199*H199,2)</f>
        <v>0</v>
      </c>
      <c r="K199" s="186" t="s">
        <v>123</v>
      </c>
      <c r="L199" s="38"/>
      <c r="M199" s="191" t="s">
        <v>1</v>
      </c>
      <c r="N199" s="192" t="s">
        <v>43</v>
      </c>
      <c r="O199" s="85"/>
      <c r="P199" s="193">
        <f>O199*H199</f>
        <v>0</v>
      </c>
      <c r="Q199" s="193">
        <v>0</v>
      </c>
      <c r="R199" s="193">
        <f>Q199*H199</f>
        <v>0</v>
      </c>
      <c r="S199" s="193">
        <v>0</v>
      </c>
      <c r="T199" s="194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95" t="s">
        <v>124</v>
      </c>
      <c r="AT199" s="195" t="s">
        <v>119</v>
      </c>
      <c r="AU199" s="195" t="s">
        <v>78</v>
      </c>
      <c r="AY199" s="11" t="s">
        <v>125</v>
      </c>
      <c r="BE199" s="196">
        <f>IF(N199="základní",J199,0)</f>
        <v>0</v>
      </c>
      <c r="BF199" s="196">
        <f>IF(N199="snížená",J199,0)</f>
        <v>0</v>
      </c>
      <c r="BG199" s="196">
        <f>IF(N199="zákl. přenesená",J199,0)</f>
        <v>0</v>
      </c>
      <c r="BH199" s="196">
        <f>IF(N199="sníž. přenesená",J199,0)</f>
        <v>0</v>
      </c>
      <c r="BI199" s="196">
        <f>IF(N199="nulová",J199,0)</f>
        <v>0</v>
      </c>
      <c r="BJ199" s="11" t="s">
        <v>86</v>
      </c>
      <c r="BK199" s="196">
        <f>ROUND(I199*H199,2)</f>
        <v>0</v>
      </c>
      <c r="BL199" s="11" t="s">
        <v>124</v>
      </c>
      <c r="BM199" s="195" t="s">
        <v>245</v>
      </c>
    </row>
    <row r="200" s="2" customFormat="1">
      <c r="A200" s="32"/>
      <c r="B200" s="33"/>
      <c r="C200" s="34"/>
      <c r="D200" s="197" t="s">
        <v>127</v>
      </c>
      <c r="E200" s="34"/>
      <c r="F200" s="198" t="s">
        <v>246</v>
      </c>
      <c r="G200" s="34"/>
      <c r="H200" s="34"/>
      <c r="I200" s="199"/>
      <c r="J200" s="34"/>
      <c r="K200" s="34"/>
      <c r="L200" s="38"/>
      <c r="M200" s="200"/>
      <c r="N200" s="201"/>
      <c r="O200" s="85"/>
      <c r="P200" s="85"/>
      <c r="Q200" s="85"/>
      <c r="R200" s="85"/>
      <c r="S200" s="85"/>
      <c r="T200" s="86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T200" s="11" t="s">
        <v>127</v>
      </c>
      <c r="AU200" s="11" t="s">
        <v>78</v>
      </c>
    </row>
    <row r="201" s="2" customFormat="1">
      <c r="A201" s="32"/>
      <c r="B201" s="33"/>
      <c r="C201" s="34"/>
      <c r="D201" s="197" t="s">
        <v>129</v>
      </c>
      <c r="E201" s="34"/>
      <c r="F201" s="202" t="s">
        <v>247</v>
      </c>
      <c r="G201" s="34"/>
      <c r="H201" s="34"/>
      <c r="I201" s="199"/>
      <c r="J201" s="34"/>
      <c r="K201" s="34"/>
      <c r="L201" s="38"/>
      <c r="M201" s="200"/>
      <c r="N201" s="201"/>
      <c r="O201" s="85"/>
      <c r="P201" s="85"/>
      <c r="Q201" s="85"/>
      <c r="R201" s="85"/>
      <c r="S201" s="85"/>
      <c r="T201" s="86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T201" s="11" t="s">
        <v>129</v>
      </c>
      <c r="AU201" s="11" t="s">
        <v>78</v>
      </c>
    </row>
    <row r="202" s="2" customFormat="1" ht="16.5" customHeight="1">
      <c r="A202" s="32"/>
      <c r="B202" s="33"/>
      <c r="C202" s="184" t="s">
        <v>248</v>
      </c>
      <c r="D202" s="184" t="s">
        <v>119</v>
      </c>
      <c r="E202" s="185" t="s">
        <v>249</v>
      </c>
      <c r="F202" s="186" t="s">
        <v>250</v>
      </c>
      <c r="G202" s="187" t="s">
        <v>234</v>
      </c>
      <c r="H202" s="188">
        <v>100</v>
      </c>
      <c r="I202" s="189"/>
      <c r="J202" s="190">
        <f>ROUND(I202*H202,2)</f>
        <v>0</v>
      </c>
      <c r="K202" s="186" t="s">
        <v>123</v>
      </c>
      <c r="L202" s="38"/>
      <c r="M202" s="191" t="s">
        <v>1</v>
      </c>
      <c r="N202" s="192" t="s">
        <v>43</v>
      </c>
      <c r="O202" s="85"/>
      <c r="P202" s="193">
        <f>O202*H202</f>
        <v>0</v>
      </c>
      <c r="Q202" s="193">
        <v>0</v>
      </c>
      <c r="R202" s="193">
        <f>Q202*H202</f>
        <v>0</v>
      </c>
      <c r="S202" s="193">
        <v>0</v>
      </c>
      <c r="T202" s="194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95" t="s">
        <v>124</v>
      </c>
      <c r="AT202" s="195" t="s">
        <v>119</v>
      </c>
      <c r="AU202" s="195" t="s">
        <v>78</v>
      </c>
      <c r="AY202" s="11" t="s">
        <v>125</v>
      </c>
      <c r="BE202" s="196">
        <f>IF(N202="základní",J202,0)</f>
        <v>0</v>
      </c>
      <c r="BF202" s="196">
        <f>IF(N202="snížená",J202,0)</f>
        <v>0</v>
      </c>
      <c r="BG202" s="196">
        <f>IF(N202="zákl. přenesená",J202,0)</f>
        <v>0</v>
      </c>
      <c r="BH202" s="196">
        <f>IF(N202="sníž. přenesená",J202,0)</f>
        <v>0</v>
      </c>
      <c r="BI202" s="196">
        <f>IF(N202="nulová",J202,0)</f>
        <v>0</v>
      </c>
      <c r="BJ202" s="11" t="s">
        <v>86</v>
      </c>
      <c r="BK202" s="196">
        <f>ROUND(I202*H202,2)</f>
        <v>0</v>
      </c>
      <c r="BL202" s="11" t="s">
        <v>124</v>
      </c>
      <c r="BM202" s="195" t="s">
        <v>251</v>
      </c>
    </row>
    <row r="203" s="2" customFormat="1">
      <c r="A203" s="32"/>
      <c r="B203" s="33"/>
      <c r="C203" s="34"/>
      <c r="D203" s="197" t="s">
        <v>127</v>
      </c>
      <c r="E203" s="34"/>
      <c r="F203" s="198" t="s">
        <v>252</v>
      </c>
      <c r="G203" s="34"/>
      <c r="H203" s="34"/>
      <c r="I203" s="199"/>
      <c r="J203" s="34"/>
      <c r="K203" s="34"/>
      <c r="L203" s="38"/>
      <c r="M203" s="200"/>
      <c r="N203" s="201"/>
      <c r="O203" s="85"/>
      <c r="P203" s="85"/>
      <c r="Q203" s="85"/>
      <c r="R203" s="85"/>
      <c r="S203" s="85"/>
      <c r="T203" s="86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T203" s="11" t="s">
        <v>127</v>
      </c>
      <c r="AU203" s="11" t="s">
        <v>78</v>
      </c>
    </row>
    <row r="204" s="2" customFormat="1">
      <c r="A204" s="32"/>
      <c r="B204" s="33"/>
      <c r="C204" s="34"/>
      <c r="D204" s="197" t="s">
        <v>129</v>
      </c>
      <c r="E204" s="34"/>
      <c r="F204" s="202" t="s">
        <v>247</v>
      </c>
      <c r="G204" s="34"/>
      <c r="H204" s="34"/>
      <c r="I204" s="199"/>
      <c r="J204" s="34"/>
      <c r="K204" s="34"/>
      <c r="L204" s="38"/>
      <c r="M204" s="200"/>
      <c r="N204" s="201"/>
      <c r="O204" s="85"/>
      <c r="P204" s="85"/>
      <c r="Q204" s="85"/>
      <c r="R204" s="85"/>
      <c r="S204" s="85"/>
      <c r="T204" s="86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T204" s="11" t="s">
        <v>129</v>
      </c>
      <c r="AU204" s="11" t="s">
        <v>78</v>
      </c>
    </row>
    <row r="205" s="2" customFormat="1" ht="16.5" customHeight="1">
      <c r="A205" s="32"/>
      <c r="B205" s="33"/>
      <c r="C205" s="184" t="s">
        <v>253</v>
      </c>
      <c r="D205" s="184" t="s">
        <v>119</v>
      </c>
      <c r="E205" s="185" t="s">
        <v>254</v>
      </c>
      <c r="F205" s="186" t="s">
        <v>255</v>
      </c>
      <c r="G205" s="187" t="s">
        <v>234</v>
      </c>
      <c r="H205" s="188">
        <v>10</v>
      </c>
      <c r="I205" s="189"/>
      <c r="J205" s="190">
        <f>ROUND(I205*H205,2)</f>
        <v>0</v>
      </c>
      <c r="K205" s="186" t="s">
        <v>123</v>
      </c>
      <c r="L205" s="38"/>
      <c r="M205" s="191" t="s">
        <v>1</v>
      </c>
      <c r="N205" s="192" t="s">
        <v>43</v>
      </c>
      <c r="O205" s="85"/>
      <c r="P205" s="193">
        <f>O205*H205</f>
        <v>0</v>
      </c>
      <c r="Q205" s="193">
        <v>0</v>
      </c>
      <c r="R205" s="193">
        <f>Q205*H205</f>
        <v>0</v>
      </c>
      <c r="S205" s="193">
        <v>0</v>
      </c>
      <c r="T205" s="194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95" t="s">
        <v>124</v>
      </c>
      <c r="AT205" s="195" t="s">
        <v>119</v>
      </c>
      <c r="AU205" s="195" t="s">
        <v>78</v>
      </c>
      <c r="AY205" s="11" t="s">
        <v>125</v>
      </c>
      <c r="BE205" s="196">
        <f>IF(N205="základní",J205,0)</f>
        <v>0</v>
      </c>
      <c r="BF205" s="196">
        <f>IF(N205="snížená",J205,0)</f>
        <v>0</v>
      </c>
      <c r="BG205" s="196">
        <f>IF(N205="zákl. přenesená",J205,0)</f>
        <v>0</v>
      </c>
      <c r="BH205" s="196">
        <f>IF(N205="sníž. přenesená",J205,0)</f>
        <v>0</v>
      </c>
      <c r="BI205" s="196">
        <f>IF(N205="nulová",J205,0)</f>
        <v>0</v>
      </c>
      <c r="BJ205" s="11" t="s">
        <v>86</v>
      </c>
      <c r="BK205" s="196">
        <f>ROUND(I205*H205,2)</f>
        <v>0</v>
      </c>
      <c r="BL205" s="11" t="s">
        <v>124</v>
      </c>
      <c r="BM205" s="195" t="s">
        <v>256</v>
      </c>
    </row>
    <row r="206" s="2" customFormat="1">
      <c r="A206" s="32"/>
      <c r="B206" s="33"/>
      <c r="C206" s="34"/>
      <c r="D206" s="197" t="s">
        <v>127</v>
      </c>
      <c r="E206" s="34"/>
      <c r="F206" s="198" t="s">
        <v>257</v>
      </c>
      <c r="G206" s="34"/>
      <c r="H206" s="34"/>
      <c r="I206" s="199"/>
      <c r="J206" s="34"/>
      <c r="K206" s="34"/>
      <c r="L206" s="38"/>
      <c r="M206" s="200"/>
      <c r="N206" s="201"/>
      <c r="O206" s="85"/>
      <c r="P206" s="85"/>
      <c r="Q206" s="85"/>
      <c r="R206" s="85"/>
      <c r="S206" s="85"/>
      <c r="T206" s="86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T206" s="11" t="s">
        <v>127</v>
      </c>
      <c r="AU206" s="11" t="s">
        <v>78</v>
      </c>
    </row>
    <row r="207" s="2" customFormat="1">
      <c r="A207" s="32"/>
      <c r="B207" s="33"/>
      <c r="C207" s="34"/>
      <c r="D207" s="197" t="s">
        <v>129</v>
      </c>
      <c r="E207" s="34"/>
      <c r="F207" s="202" t="s">
        <v>258</v>
      </c>
      <c r="G207" s="34"/>
      <c r="H207" s="34"/>
      <c r="I207" s="199"/>
      <c r="J207" s="34"/>
      <c r="K207" s="34"/>
      <c r="L207" s="38"/>
      <c r="M207" s="200"/>
      <c r="N207" s="201"/>
      <c r="O207" s="85"/>
      <c r="P207" s="85"/>
      <c r="Q207" s="85"/>
      <c r="R207" s="85"/>
      <c r="S207" s="85"/>
      <c r="T207" s="86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T207" s="11" t="s">
        <v>129</v>
      </c>
      <c r="AU207" s="11" t="s">
        <v>78</v>
      </c>
    </row>
    <row r="208" s="2" customFormat="1" ht="33" customHeight="1">
      <c r="A208" s="32"/>
      <c r="B208" s="33"/>
      <c r="C208" s="184" t="s">
        <v>259</v>
      </c>
      <c r="D208" s="184" t="s">
        <v>119</v>
      </c>
      <c r="E208" s="185" t="s">
        <v>260</v>
      </c>
      <c r="F208" s="186" t="s">
        <v>261</v>
      </c>
      <c r="G208" s="187" t="s">
        <v>122</v>
      </c>
      <c r="H208" s="188">
        <v>5000</v>
      </c>
      <c r="I208" s="189"/>
      <c r="J208" s="190">
        <f>ROUND(I208*H208,2)</f>
        <v>0</v>
      </c>
      <c r="K208" s="186" t="s">
        <v>123</v>
      </c>
      <c r="L208" s="38"/>
      <c r="M208" s="191" t="s">
        <v>1</v>
      </c>
      <c r="N208" s="192" t="s">
        <v>43</v>
      </c>
      <c r="O208" s="85"/>
      <c r="P208" s="193">
        <f>O208*H208</f>
        <v>0</v>
      </c>
      <c r="Q208" s="193">
        <v>0</v>
      </c>
      <c r="R208" s="193">
        <f>Q208*H208</f>
        <v>0</v>
      </c>
      <c r="S208" s="193">
        <v>0</v>
      </c>
      <c r="T208" s="194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95" t="s">
        <v>124</v>
      </c>
      <c r="AT208" s="195" t="s">
        <v>119</v>
      </c>
      <c r="AU208" s="195" t="s">
        <v>78</v>
      </c>
      <c r="AY208" s="11" t="s">
        <v>125</v>
      </c>
      <c r="BE208" s="196">
        <f>IF(N208="základní",J208,0)</f>
        <v>0</v>
      </c>
      <c r="BF208" s="196">
        <f>IF(N208="snížená",J208,0)</f>
        <v>0</v>
      </c>
      <c r="BG208" s="196">
        <f>IF(N208="zákl. přenesená",J208,0)</f>
        <v>0</v>
      </c>
      <c r="BH208" s="196">
        <f>IF(N208="sníž. přenesená",J208,0)</f>
        <v>0</v>
      </c>
      <c r="BI208" s="196">
        <f>IF(N208="nulová",J208,0)</f>
        <v>0</v>
      </c>
      <c r="BJ208" s="11" t="s">
        <v>86</v>
      </c>
      <c r="BK208" s="196">
        <f>ROUND(I208*H208,2)</f>
        <v>0</v>
      </c>
      <c r="BL208" s="11" t="s">
        <v>124</v>
      </c>
      <c r="BM208" s="195" t="s">
        <v>262</v>
      </c>
    </row>
    <row r="209" s="2" customFormat="1">
      <c r="A209" s="32"/>
      <c r="B209" s="33"/>
      <c r="C209" s="34"/>
      <c r="D209" s="197" t="s">
        <v>127</v>
      </c>
      <c r="E209" s="34"/>
      <c r="F209" s="198" t="s">
        <v>263</v>
      </c>
      <c r="G209" s="34"/>
      <c r="H209" s="34"/>
      <c r="I209" s="199"/>
      <c r="J209" s="34"/>
      <c r="K209" s="34"/>
      <c r="L209" s="38"/>
      <c r="M209" s="200"/>
      <c r="N209" s="201"/>
      <c r="O209" s="85"/>
      <c r="P209" s="85"/>
      <c r="Q209" s="85"/>
      <c r="R209" s="85"/>
      <c r="S209" s="85"/>
      <c r="T209" s="86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T209" s="11" t="s">
        <v>127</v>
      </c>
      <c r="AU209" s="11" t="s">
        <v>78</v>
      </c>
    </row>
    <row r="210" s="2" customFormat="1">
      <c r="A210" s="32"/>
      <c r="B210" s="33"/>
      <c r="C210" s="34"/>
      <c r="D210" s="197" t="s">
        <v>129</v>
      </c>
      <c r="E210" s="34"/>
      <c r="F210" s="202" t="s">
        <v>264</v>
      </c>
      <c r="G210" s="34"/>
      <c r="H210" s="34"/>
      <c r="I210" s="199"/>
      <c r="J210" s="34"/>
      <c r="K210" s="34"/>
      <c r="L210" s="38"/>
      <c r="M210" s="200"/>
      <c r="N210" s="201"/>
      <c r="O210" s="85"/>
      <c r="P210" s="85"/>
      <c r="Q210" s="85"/>
      <c r="R210" s="85"/>
      <c r="S210" s="85"/>
      <c r="T210" s="86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T210" s="11" t="s">
        <v>129</v>
      </c>
      <c r="AU210" s="11" t="s">
        <v>78</v>
      </c>
    </row>
    <row r="211" s="2" customFormat="1">
      <c r="A211" s="32"/>
      <c r="B211" s="33"/>
      <c r="C211" s="34"/>
      <c r="D211" s="197" t="s">
        <v>131</v>
      </c>
      <c r="E211" s="34"/>
      <c r="F211" s="202" t="s">
        <v>132</v>
      </c>
      <c r="G211" s="34"/>
      <c r="H211" s="34"/>
      <c r="I211" s="199"/>
      <c r="J211" s="34"/>
      <c r="K211" s="34"/>
      <c r="L211" s="38"/>
      <c r="M211" s="200"/>
      <c r="N211" s="201"/>
      <c r="O211" s="85"/>
      <c r="P211" s="85"/>
      <c r="Q211" s="85"/>
      <c r="R211" s="85"/>
      <c r="S211" s="85"/>
      <c r="T211" s="86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T211" s="11" t="s">
        <v>131</v>
      </c>
      <c r="AU211" s="11" t="s">
        <v>78</v>
      </c>
    </row>
    <row r="212" s="2" customFormat="1" ht="24.15" customHeight="1">
      <c r="A212" s="32"/>
      <c r="B212" s="33"/>
      <c r="C212" s="184" t="s">
        <v>265</v>
      </c>
      <c r="D212" s="184" t="s">
        <v>119</v>
      </c>
      <c r="E212" s="185" t="s">
        <v>266</v>
      </c>
      <c r="F212" s="186" t="s">
        <v>267</v>
      </c>
      <c r="G212" s="187" t="s">
        <v>268</v>
      </c>
      <c r="H212" s="188">
        <v>100</v>
      </c>
      <c r="I212" s="189"/>
      <c r="J212" s="190">
        <f>ROUND(I212*H212,2)</f>
        <v>0</v>
      </c>
      <c r="K212" s="186" t="s">
        <v>123</v>
      </c>
      <c r="L212" s="38"/>
      <c r="M212" s="191" t="s">
        <v>1</v>
      </c>
      <c r="N212" s="192" t="s">
        <v>43</v>
      </c>
      <c r="O212" s="85"/>
      <c r="P212" s="193">
        <f>O212*H212</f>
        <v>0</v>
      </c>
      <c r="Q212" s="193">
        <v>0</v>
      </c>
      <c r="R212" s="193">
        <f>Q212*H212</f>
        <v>0</v>
      </c>
      <c r="S212" s="193">
        <v>0</v>
      </c>
      <c r="T212" s="194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95" t="s">
        <v>124</v>
      </c>
      <c r="AT212" s="195" t="s">
        <v>119</v>
      </c>
      <c r="AU212" s="195" t="s">
        <v>78</v>
      </c>
      <c r="AY212" s="11" t="s">
        <v>125</v>
      </c>
      <c r="BE212" s="196">
        <f>IF(N212="základní",J212,0)</f>
        <v>0</v>
      </c>
      <c r="BF212" s="196">
        <f>IF(N212="snížená",J212,0)</f>
        <v>0</v>
      </c>
      <c r="BG212" s="196">
        <f>IF(N212="zákl. přenesená",J212,0)</f>
        <v>0</v>
      </c>
      <c r="BH212" s="196">
        <f>IF(N212="sníž. přenesená",J212,0)</f>
        <v>0</v>
      </c>
      <c r="BI212" s="196">
        <f>IF(N212="nulová",J212,0)</f>
        <v>0</v>
      </c>
      <c r="BJ212" s="11" t="s">
        <v>86</v>
      </c>
      <c r="BK212" s="196">
        <f>ROUND(I212*H212,2)</f>
        <v>0</v>
      </c>
      <c r="BL212" s="11" t="s">
        <v>124</v>
      </c>
      <c r="BM212" s="195" t="s">
        <v>269</v>
      </c>
    </row>
    <row r="213" s="2" customFormat="1">
      <c r="A213" s="32"/>
      <c r="B213" s="33"/>
      <c r="C213" s="34"/>
      <c r="D213" s="197" t="s">
        <v>127</v>
      </c>
      <c r="E213" s="34"/>
      <c r="F213" s="198" t="s">
        <v>270</v>
      </c>
      <c r="G213" s="34"/>
      <c r="H213" s="34"/>
      <c r="I213" s="199"/>
      <c r="J213" s="34"/>
      <c r="K213" s="34"/>
      <c r="L213" s="38"/>
      <c r="M213" s="200"/>
      <c r="N213" s="201"/>
      <c r="O213" s="85"/>
      <c r="P213" s="85"/>
      <c r="Q213" s="85"/>
      <c r="R213" s="85"/>
      <c r="S213" s="85"/>
      <c r="T213" s="86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T213" s="11" t="s">
        <v>127</v>
      </c>
      <c r="AU213" s="11" t="s">
        <v>78</v>
      </c>
    </row>
    <row r="214" s="2" customFormat="1">
      <c r="A214" s="32"/>
      <c r="B214" s="33"/>
      <c r="C214" s="34"/>
      <c r="D214" s="197" t="s">
        <v>129</v>
      </c>
      <c r="E214" s="34"/>
      <c r="F214" s="202" t="s">
        <v>271</v>
      </c>
      <c r="G214" s="34"/>
      <c r="H214" s="34"/>
      <c r="I214" s="199"/>
      <c r="J214" s="34"/>
      <c r="K214" s="34"/>
      <c r="L214" s="38"/>
      <c r="M214" s="200"/>
      <c r="N214" s="201"/>
      <c r="O214" s="85"/>
      <c r="P214" s="85"/>
      <c r="Q214" s="85"/>
      <c r="R214" s="85"/>
      <c r="S214" s="85"/>
      <c r="T214" s="86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T214" s="11" t="s">
        <v>129</v>
      </c>
      <c r="AU214" s="11" t="s">
        <v>78</v>
      </c>
    </row>
    <row r="215" s="2" customFormat="1" ht="24.15" customHeight="1">
      <c r="A215" s="32"/>
      <c r="B215" s="33"/>
      <c r="C215" s="184" t="s">
        <v>272</v>
      </c>
      <c r="D215" s="184" t="s">
        <v>119</v>
      </c>
      <c r="E215" s="185" t="s">
        <v>273</v>
      </c>
      <c r="F215" s="186" t="s">
        <v>274</v>
      </c>
      <c r="G215" s="187" t="s">
        <v>268</v>
      </c>
      <c r="H215" s="188">
        <v>200</v>
      </c>
      <c r="I215" s="189"/>
      <c r="J215" s="190">
        <f>ROUND(I215*H215,2)</f>
        <v>0</v>
      </c>
      <c r="K215" s="186" t="s">
        <v>123</v>
      </c>
      <c r="L215" s="38"/>
      <c r="M215" s="191" t="s">
        <v>1</v>
      </c>
      <c r="N215" s="192" t="s">
        <v>43</v>
      </c>
      <c r="O215" s="85"/>
      <c r="P215" s="193">
        <f>O215*H215</f>
        <v>0</v>
      </c>
      <c r="Q215" s="193">
        <v>0</v>
      </c>
      <c r="R215" s="193">
        <f>Q215*H215</f>
        <v>0</v>
      </c>
      <c r="S215" s="193">
        <v>0</v>
      </c>
      <c r="T215" s="194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95" t="s">
        <v>124</v>
      </c>
      <c r="AT215" s="195" t="s">
        <v>119</v>
      </c>
      <c r="AU215" s="195" t="s">
        <v>78</v>
      </c>
      <c r="AY215" s="11" t="s">
        <v>125</v>
      </c>
      <c r="BE215" s="196">
        <f>IF(N215="základní",J215,0)</f>
        <v>0</v>
      </c>
      <c r="BF215" s="196">
        <f>IF(N215="snížená",J215,0)</f>
        <v>0</v>
      </c>
      <c r="BG215" s="196">
        <f>IF(N215="zákl. přenesená",J215,0)</f>
        <v>0</v>
      </c>
      <c r="BH215" s="196">
        <f>IF(N215="sníž. přenesená",J215,0)</f>
        <v>0</v>
      </c>
      <c r="BI215" s="196">
        <f>IF(N215="nulová",J215,0)</f>
        <v>0</v>
      </c>
      <c r="BJ215" s="11" t="s">
        <v>86</v>
      </c>
      <c r="BK215" s="196">
        <f>ROUND(I215*H215,2)</f>
        <v>0</v>
      </c>
      <c r="BL215" s="11" t="s">
        <v>124</v>
      </c>
      <c r="BM215" s="195" t="s">
        <v>275</v>
      </c>
    </row>
    <row r="216" s="2" customFormat="1">
      <c r="A216" s="32"/>
      <c r="B216" s="33"/>
      <c r="C216" s="34"/>
      <c r="D216" s="197" t="s">
        <v>127</v>
      </c>
      <c r="E216" s="34"/>
      <c r="F216" s="198" t="s">
        <v>276</v>
      </c>
      <c r="G216" s="34"/>
      <c r="H216" s="34"/>
      <c r="I216" s="199"/>
      <c r="J216" s="34"/>
      <c r="K216" s="34"/>
      <c r="L216" s="38"/>
      <c r="M216" s="200"/>
      <c r="N216" s="201"/>
      <c r="O216" s="85"/>
      <c r="P216" s="85"/>
      <c r="Q216" s="85"/>
      <c r="R216" s="85"/>
      <c r="S216" s="85"/>
      <c r="T216" s="86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T216" s="11" t="s">
        <v>127</v>
      </c>
      <c r="AU216" s="11" t="s">
        <v>78</v>
      </c>
    </row>
    <row r="217" s="2" customFormat="1">
      <c r="A217" s="32"/>
      <c r="B217" s="33"/>
      <c r="C217" s="34"/>
      <c r="D217" s="197" t="s">
        <v>129</v>
      </c>
      <c r="E217" s="34"/>
      <c r="F217" s="202" t="s">
        <v>271</v>
      </c>
      <c r="G217" s="34"/>
      <c r="H217" s="34"/>
      <c r="I217" s="199"/>
      <c r="J217" s="34"/>
      <c r="K217" s="34"/>
      <c r="L217" s="38"/>
      <c r="M217" s="200"/>
      <c r="N217" s="201"/>
      <c r="O217" s="85"/>
      <c r="P217" s="85"/>
      <c r="Q217" s="85"/>
      <c r="R217" s="85"/>
      <c r="S217" s="85"/>
      <c r="T217" s="86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T217" s="11" t="s">
        <v>129</v>
      </c>
      <c r="AU217" s="11" t="s">
        <v>78</v>
      </c>
    </row>
    <row r="218" s="2" customFormat="1" ht="24.15" customHeight="1">
      <c r="A218" s="32"/>
      <c r="B218" s="33"/>
      <c r="C218" s="184" t="s">
        <v>277</v>
      </c>
      <c r="D218" s="184" t="s">
        <v>119</v>
      </c>
      <c r="E218" s="185" t="s">
        <v>278</v>
      </c>
      <c r="F218" s="186" t="s">
        <v>279</v>
      </c>
      <c r="G218" s="187" t="s">
        <v>268</v>
      </c>
      <c r="H218" s="188">
        <v>5</v>
      </c>
      <c r="I218" s="189"/>
      <c r="J218" s="190">
        <f>ROUND(I218*H218,2)</f>
        <v>0</v>
      </c>
      <c r="K218" s="186" t="s">
        <v>123</v>
      </c>
      <c r="L218" s="38"/>
      <c r="M218" s="191" t="s">
        <v>1</v>
      </c>
      <c r="N218" s="192" t="s">
        <v>43</v>
      </c>
      <c r="O218" s="85"/>
      <c r="P218" s="193">
        <f>O218*H218</f>
        <v>0</v>
      </c>
      <c r="Q218" s="193">
        <v>0</v>
      </c>
      <c r="R218" s="193">
        <f>Q218*H218</f>
        <v>0</v>
      </c>
      <c r="S218" s="193">
        <v>0</v>
      </c>
      <c r="T218" s="194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95" t="s">
        <v>124</v>
      </c>
      <c r="AT218" s="195" t="s">
        <v>119</v>
      </c>
      <c r="AU218" s="195" t="s">
        <v>78</v>
      </c>
      <c r="AY218" s="11" t="s">
        <v>125</v>
      </c>
      <c r="BE218" s="196">
        <f>IF(N218="základní",J218,0)</f>
        <v>0</v>
      </c>
      <c r="BF218" s="196">
        <f>IF(N218="snížená",J218,0)</f>
        <v>0</v>
      </c>
      <c r="BG218" s="196">
        <f>IF(N218="zákl. přenesená",J218,0)</f>
        <v>0</v>
      </c>
      <c r="BH218" s="196">
        <f>IF(N218="sníž. přenesená",J218,0)</f>
        <v>0</v>
      </c>
      <c r="BI218" s="196">
        <f>IF(N218="nulová",J218,0)</f>
        <v>0</v>
      </c>
      <c r="BJ218" s="11" t="s">
        <v>86</v>
      </c>
      <c r="BK218" s="196">
        <f>ROUND(I218*H218,2)</f>
        <v>0</v>
      </c>
      <c r="BL218" s="11" t="s">
        <v>124</v>
      </c>
      <c r="BM218" s="195" t="s">
        <v>280</v>
      </c>
    </row>
    <row r="219" s="2" customFormat="1">
      <c r="A219" s="32"/>
      <c r="B219" s="33"/>
      <c r="C219" s="34"/>
      <c r="D219" s="197" t="s">
        <v>127</v>
      </c>
      <c r="E219" s="34"/>
      <c r="F219" s="198" t="s">
        <v>281</v>
      </c>
      <c r="G219" s="34"/>
      <c r="H219" s="34"/>
      <c r="I219" s="199"/>
      <c r="J219" s="34"/>
      <c r="K219" s="34"/>
      <c r="L219" s="38"/>
      <c r="M219" s="200"/>
      <c r="N219" s="201"/>
      <c r="O219" s="85"/>
      <c r="P219" s="85"/>
      <c r="Q219" s="85"/>
      <c r="R219" s="85"/>
      <c r="S219" s="85"/>
      <c r="T219" s="86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T219" s="11" t="s">
        <v>127</v>
      </c>
      <c r="AU219" s="11" t="s">
        <v>78</v>
      </c>
    </row>
    <row r="220" s="2" customFormat="1">
      <c r="A220" s="32"/>
      <c r="B220" s="33"/>
      <c r="C220" s="34"/>
      <c r="D220" s="197" t="s">
        <v>129</v>
      </c>
      <c r="E220" s="34"/>
      <c r="F220" s="202" t="s">
        <v>282</v>
      </c>
      <c r="G220" s="34"/>
      <c r="H220" s="34"/>
      <c r="I220" s="199"/>
      <c r="J220" s="34"/>
      <c r="K220" s="34"/>
      <c r="L220" s="38"/>
      <c r="M220" s="200"/>
      <c r="N220" s="201"/>
      <c r="O220" s="85"/>
      <c r="P220" s="85"/>
      <c r="Q220" s="85"/>
      <c r="R220" s="85"/>
      <c r="S220" s="85"/>
      <c r="T220" s="86"/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T220" s="11" t="s">
        <v>129</v>
      </c>
      <c r="AU220" s="11" t="s">
        <v>78</v>
      </c>
    </row>
    <row r="221" s="2" customFormat="1" ht="24.15" customHeight="1">
      <c r="A221" s="32"/>
      <c r="B221" s="33"/>
      <c r="C221" s="184" t="s">
        <v>283</v>
      </c>
      <c r="D221" s="184" t="s">
        <v>119</v>
      </c>
      <c r="E221" s="185" t="s">
        <v>284</v>
      </c>
      <c r="F221" s="186" t="s">
        <v>285</v>
      </c>
      <c r="G221" s="187" t="s">
        <v>268</v>
      </c>
      <c r="H221" s="188">
        <v>5</v>
      </c>
      <c r="I221" s="189"/>
      <c r="J221" s="190">
        <f>ROUND(I221*H221,2)</f>
        <v>0</v>
      </c>
      <c r="K221" s="186" t="s">
        <v>123</v>
      </c>
      <c r="L221" s="38"/>
      <c r="M221" s="191" t="s">
        <v>1</v>
      </c>
      <c r="N221" s="192" t="s">
        <v>43</v>
      </c>
      <c r="O221" s="85"/>
      <c r="P221" s="193">
        <f>O221*H221</f>
        <v>0</v>
      </c>
      <c r="Q221" s="193">
        <v>0</v>
      </c>
      <c r="R221" s="193">
        <f>Q221*H221</f>
        <v>0</v>
      </c>
      <c r="S221" s="193">
        <v>0</v>
      </c>
      <c r="T221" s="194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95" t="s">
        <v>124</v>
      </c>
      <c r="AT221" s="195" t="s">
        <v>119</v>
      </c>
      <c r="AU221" s="195" t="s">
        <v>78</v>
      </c>
      <c r="AY221" s="11" t="s">
        <v>125</v>
      </c>
      <c r="BE221" s="196">
        <f>IF(N221="základní",J221,0)</f>
        <v>0</v>
      </c>
      <c r="BF221" s="196">
        <f>IF(N221="snížená",J221,0)</f>
        <v>0</v>
      </c>
      <c r="BG221" s="196">
        <f>IF(N221="zákl. přenesená",J221,0)</f>
        <v>0</v>
      </c>
      <c r="BH221" s="196">
        <f>IF(N221="sníž. přenesená",J221,0)</f>
        <v>0</v>
      </c>
      <c r="BI221" s="196">
        <f>IF(N221="nulová",J221,0)</f>
        <v>0</v>
      </c>
      <c r="BJ221" s="11" t="s">
        <v>86</v>
      </c>
      <c r="BK221" s="196">
        <f>ROUND(I221*H221,2)</f>
        <v>0</v>
      </c>
      <c r="BL221" s="11" t="s">
        <v>124</v>
      </c>
      <c r="BM221" s="195" t="s">
        <v>286</v>
      </c>
    </row>
    <row r="222" s="2" customFormat="1">
      <c r="A222" s="32"/>
      <c r="B222" s="33"/>
      <c r="C222" s="34"/>
      <c r="D222" s="197" t="s">
        <v>127</v>
      </c>
      <c r="E222" s="34"/>
      <c r="F222" s="198" t="s">
        <v>287</v>
      </c>
      <c r="G222" s="34"/>
      <c r="H222" s="34"/>
      <c r="I222" s="199"/>
      <c r="J222" s="34"/>
      <c r="K222" s="34"/>
      <c r="L222" s="38"/>
      <c r="M222" s="200"/>
      <c r="N222" s="201"/>
      <c r="O222" s="85"/>
      <c r="P222" s="85"/>
      <c r="Q222" s="85"/>
      <c r="R222" s="85"/>
      <c r="S222" s="85"/>
      <c r="T222" s="86"/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T222" s="11" t="s">
        <v>127</v>
      </c>
      <c r="AU222" s="11" t="s">
        <v>78</v>
      </c>
    </row>
    <row r="223" s="2" customFormat="1">
      <c r="A223" s="32"/>
      <c r="B223" s="33"/>
      <c r="C223" s="34"/>
      <c r="D223" s="197" t="s">
        <v>129</v>
      </c>
      <c r="E223" s="34"/>
      <c r="F223" s="202" t="s">
        <v>282</v>
      </c>
      <c r="G223" s="34"/>
      <c r="H223" s="34"/>
      <c r="I223" s="199"/>
      <c r="J223" s="34"/>
      <c r="K223" s="34"/>
      <c r="L223" s="38"/>
      <c r="M223" s="200"/>
      <c r="N223" s="201"/>
      <c r="O223" s="85"/>
      <c r="P223" s="85"/>
      <c r="Q223" s="85"/>
      <c r="R223" s="85"/>
      <c r="S223" s="85"/>
      <c r="T223" s="86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T223" s="11" t="s">
        <v>129</v>
      </c>
      <c r="AU223" s="11" t="s">
        <v>78</v>
      </c>
    </row>
    <row r="224" s="2" customFormat="1" ht="24.15" customHeight="1">
      <c r="A224" s="32"/>
      <c r="B224" s="33"/>
      <c r="C224" s="184" t="s">
        <v>288</v>
      </c>
      <c r="D224" s="184" t="s">
        <v>119</v>
      </c>
      <c r="E224" s="185" t="s">
        <v>289</v>
      </c>
      <c r="F224" s="186" t="s">
        <v>290</v>
      </c>
      <c r="G224" s="187" t="s">
        <v>268</v>
      </c>
      <c r="H224" s="188">
        <v>30</v>
      </c>
      <c r="I224" s="189"/>
      <c r="J224" s="190">
        <f>ROUND(I224*H224,2)</f>
        <v>0</v>
      </c>
      <c r="K224" s="186" t="s">
        <v>123</v>
      </c>
      <c r="L224" s="38"/>
      <c r="M224" s="191" t="s">
        <v>1</v>
      </c>
      <c r="N224" s="192" t="s">
        <v>43</v>
      </c>
      <c r="O224" s="85"/>
      <c r="P224" s="193">
        <f>O224*H224</f>
        <v>0</v>
      </c>
      <c r="Q224" s="193">
        <v>0</v>
      </c>
      <c r="R224" s="193">
        <f>Q224*H224</f>
        <v>0</v>
      </c>
      <c r="S224" s="193">
        <v>0</v>
      </c>
      <c r="T224" s="194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95" t="s">
        <v>124</v>
      </c>
      <c r="AT224" s="195" t="s">
        <v>119</v>
      </c>
      <c r="AU224" s="195" t="s">
        <v>78</v>
      </c>
      <c r="AY224" s="11" t="s">
        <v>125</v>
      </c>
      <c r="BE224" s="196">
        <f>IF(N224="základní",J224,0)</f>
        <v>0</v>
      </c>
      <c r="BF224" s="196">
        <f>IF(N224="snížená",J224,0)</f>
        <v>0</v>
      </c>
      <c r="BG224" s="196">
        <f>IF(N224="zákl. přenesená",J224,0)</f>
        <v>0</v>
      </c>
      <c r="BH224" s="196">
        <f>IF(N224="sníž. přenesená",J224,0)</f>
        <v>0</v>
      </c>
      <c r="BI224" s="196">
        <f>IF(N224="nulová",J224,0)</f>
        <v>0</v>
      </c>
      <c r="BJ224" s="11" t="s">
        <v>86</v>
      </c>
      <c r="BK224" s="196">
        <f>ROUND(I224*H224,2)</f>
        <v>0</v>
      </c>
      <c r="BL224" s="11" t="s">
        <v>124</v>
      </c>
      <c r="BM224" s="195" t="s">
        <v>291</v>
      </c>
    </row>
    <row r="225" s="2" customFormat="1">
      <c r="A225" s="32"/>
      <c r="B225" s="33"/>
      <c r="C225" s="34"/>
      <c r="D225" s="197" t="s">
        <v>127</v>
      </c>
      <c r="E225" s="34"/>
      <c r="F225" s="198" t="s">
        <v>292</v>
      </c>
      <c r="G225" s="34"/>
      <c r="H225" s="34"/>
      <c r="I225" s="199"/>
      <c r="J225" s="34"/>
      <c r="K225" s="34"/>
      <c r="L225" s="38"/>
      <c r="M225" s="200"/>
      <c r="N225" s="201"/>
      <c r="O225" s="85"/>
      <c r="P225" s="85"/>
      <c r="Q225" s="85"/>
      <c r="R225" s="85"/>
      <c r="S225" s="85"/>
      <c r="T225" s="86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T225" s="11" t="s">
        <v>127</v>
      </c>
      <c r="AU225" s="11" t="s">
        <v>78</v>
      </c>
    </row>
    <row r="226" s="2" customFormat="1">
      <c r="A226" s="32"/>
      <c r="B226" s="33"/>
      <c r="C226" s="34"/>
      <c r="D226" s="197" t="s">
        <v>129</v>
      </c>
      <c r="E226" s="34"/>
      <c r="F226" s="202" t="s">
        <v>282</v>
      </c>
      <c r="G226" s="34"/>
      <c r="H226" s="34"/>
      <c r="I226" s="199"/>
      <c r="J226" s="34"/>
      <c r="K226" s="34"/>
      <c r="L226" s="38"/>
      <c r="M226" s="200"/>
      <c r="N226" s="201"/>
      <c r="O226" s="85"/>
      <c r="P226" s="85"/>
      <c r="Q226" s="85"/>
      <c r="R226" s="85"/>
      <c r="S226" s="85"/>
      <c r="T226" s="86"/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T226" s="11" t="s">
        <v>129</v>
      </c>
      <c r="AU226" s="11" t="s">
        <v>78</v>
      </c>
    </row>
    <row r="227" s="2" customFormat="1" ht="24.15" customHeight="1">
      <c r="A227" s="32"/>
      <c r="B227" s="33"/>
      <c r="C227" s="184" t="s">
        <v>293</v>
      </c>
      <c r="D227" s="184" t="s">
        <v>119</v>
      </c>
      <c r="E227" s="185" t="s">
        <v>294</v>
      </c>
      <c r="F227" s="186" t="s">
        <v>295</v>
      </c>
      <c r="G227" s="187" t="s">
        <v>268</v>
      </c>
      <c r="H227" s="188">
        <v>300</v>
      </c>
      <c r="I227" s="189"/>
      <c r="J227" s="190">
        <f>ROUND(I227*H227,2)</f>
        <v>0</v>
      </c>
      <c r="K227" s="186" t="s">
        <v>123</v>
      </c>
      <c r="L227" s="38"/>
      <c r="M227" s="191" t="s">
        <v>1</v>
      </c>
      <c r="N227" s="192" t="s">
        <v>43</v>
      </c>
      <c r="O227" s="85"/>
      <c r="P227" s="193">
        <f>O227*H227</f>
        <v>0</v>
      </c>
      <c r="Q227" s="193">
        <v>0</v>
      </c>
      <c r="R227" s="193">
        <f>Q227*H227</f>
        <v>0</v>
      </c>
      <c r="S227" s="193">
        <v>0</v>
      </c>
      <c r="T227" s="194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95" t="s">
        <v>124</v>
      </c>
      <c r="AT227" s="195" t="s">
        <v>119</v>
      </c>
      <c r="AU227" s="195" t="s">
        <v>78</v>
      </c>
      <c r="AY227" s="11" t="s">
        <v>125</v>
      </c>
      <c r="BE227" s="196">
        <f>IF(N227="základní",J227,0)</f>
        <v>0</v>
      </c>
      <c r="BF227" s="196">
        <f>IF(N227="snížená",J227,0)</f>
        <v>0</v>
      </c>
      <c r="BG227" s="196">
        <f>IF(N227="zákl. přenesená",J227,0)</f>
        <v>0</v>
      </c>
      <c r="BH227" s="196">
        <f>IF(N227="sníž. přenesená",J227,0)</f>
        <v>0</v>
      </c>
      <c r="BI227" s="196">
        <f>IF(N227="nulová",J227,0)</f>
        <v>0</v>
      </c>
      <c r="BJ227" s="11" t="s">
        <v>86</v>
      </c>
      <c r="BK227" s="196">
        <f>ROUND(I227*H227,2)</f>
        <v>0</v>
      </c>
      <c r="BL227" s="11" t="s">
        <v>124</v>
      </c>
      <c r="BM227" s="195" t="s">
        <v>296</v>
      </c>
    </row>
    <row r="228" s="2" customFormat="1">
      <c r="A228" s="32"/>
      <c r="B228" s="33"/>
      <c r="C228" s="34"/>
      <c r="D228" s="197" t="s">
        <v>127</v>
      </c>
      <c r="E228" s="34"/>
      <c r="F228" s="198" t="s">
        <v>297</v>
      </c>
      <c r="G228" s="34"/>
      <c r="H228" s="34"/>
      <c r="I228" s="199"/>
      <c r="J228" s="34"/>
      <c r="K228" s="34"/>
      <c r="L228" s="38"/>
      <c r="M228" s="200"/>
      <c r="N228" s="201"/>
      <c r="O228" s="85"/>
      <c r="P228" s="85"/>
      <c r="Q228" s="85"/>
      <c r="R228" s="85"/>
      <c r="S228" s="85"/>
      <c r="T228" s="86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T228" s="11" t="s">
        <v>127</v>
      </c>
      <c r="AU228" s="11" t="s">
        <v>78</v>
      </c>
    </row>
    <row r="229" s="2" customFormat="1">
      <c r="A229" s="32"/>
      <c r="B229" s="33"/>
      <c r="C229" s="34"/>
      <c r="D229" s="197" t="s">
        <v>129</v>
      </c>
      <c r="E229" s="34"/>
      <c r="F229" s="202" t="s">
        <v>282</v>
      </c>
      <c r="G229" s="34"/>
      <c r="H229" s="34"/>
      <c r="I229" s="199"/>
      <c r="J229" s="34"/>
      <c r="K229" s="34"/>
      <c r="L229" s="38"/>
      <c r="M229" s="200"/>
      <c r="N229" s="201"/>
      <c r="O229" s="85"/>
      <c r="P229" s="85"/>
      <c r="Q229" s="85"/>
      <c r="R229" s="85"/>
      <c r="S229" s="85"/>
      <c r="T229" s="86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T229" s="11" t="s">
        <v>129</v>
      </c>
      <c r="AU229" s="11" t="s">
        <v>78</v>
      </c>
    </row>
    <row r="230" s="2" customFormat="1" ht="24.15" customHeight="1">
      <c r="A230" s="32"/>
      <c r="B230" s="33"/>
      <c r="C230" s="184" t="s">
        <v>298</v>
      </c>
      <c r="D230" s="184" t="s">
        <v>119</v>
      </c>
      <c r="E230" s="185" t="s">
        <v>299</v>
      </c>
      <c r="F230" s="186" t="s">
        <v>300</v>
      </c>
      <c r="G230" s="187" t="s">
        <v>268</v>
      </c>
      <c r="H230" s="188">
        <v>40</v>
      </c>
      <c r="I230" s="189"/>
      <c r="J230" s="190">
        <f>ROUND(I230*H230,2)</f>
        <v>0</v>
      </c>
      <c r="K230" s="186" t="s">
        <v>123</v>
      </c>
      <c r="L230" s="38"/>
      <c r="M230" s="191" t="s">
        <v>1</v>
      </c>
      <c r="N230" s="192" t="s">
        <v>43</v>
      </c>
      <c r="O230" s="85"/>
      <c r="P230" s="193">
        <f>O230*H230</f>
        <v>0</v>
      </c>
      <c r="Q230" s="193">
        <v>0</v>
      </c>
      <c r="R230" s="193">
        <f>Q230*H230</f>
        <v>0</v>
      </c>
      <c r="S230" s="193">
        <v>0</v>
      </c>
      <c r="T230" s="194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95" t="s">
        <v>124</v>
      </c>
      <c r="AT230" s="195" t="s">
        <v>119</v>
      </c>
      <c r="AU230" s="195" t="s">
        <v>78</v>
      </c>
      <c r="AY230" s="11" t="s">
        <v>125</v>
      </c>
      <c r="BE230" s="196">
        <f>IF(N230="základní",J230,0)</f>
        <v>0</v>
      </c>
      <c r="BF230" s="196">
        <f>IF(N230="snížená",J230,0)</f>
        <v>0</v>
      </c>
      <c r="BG230" s="196">
        <f>IF(N230="zákl. přenesená",J230,0)</f>
        <v>0</v>
      </c>
      <c r="BH230" s="196">
        <f>IF(N230="sníž. přenesená",J230,0)</f>
        <v>0</v>
      </c>
      <c r="BI230" s="196">
        <f>IF(N230="nulová",J230,0)</f>
        <v>0</v>
      </c>
      <c r="BJ230" s="11" t="s">
        <v>86</v>
      </c>
      <c r="BK230" s="196">
        <f>ROUND(I230*H230,2)</f>
        <v>0</v>
      </c>
      <c r="BL230" s="11" t="s">
        <v>124</v>
      </c>
      <c r="BM230" s="195" t="s">
        <v>301</v>
      </c>
    </row>
    <row r="231" s="2" customFormat="1">
      <c r="A231" s="32"/>
      <c r="B231" s="33"/>
      <c r="C231" s="34"/>
      <c r="D231" s="197" t="s">
        <v>127</v>
      </c>
      <c r="E231" s="34"/>
      <c r="F231" s="198" t="s">
        <v>302</v>
      </c>
      <c r="G231" s="34"/>
      <c r="H231" s="34"/>
      <c r="I231" s="199"/>
      <c r="J231" s="34"/>
      <c r="K231" s="34"/>
      <c r="L231" s="38"/>
      <c r="M231" s="200"/>
      <c r="N231" s="201"/>
      <c r="O231" s="85"/>
      <c r="P231" s="85"/>
      <c r="Q231" s="85"/>
      <c r="R231" s="85"/>
      <c r="S231" s="85"/>
      <c r="T231" s="86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T231" s="11" t="s">
        <v>127</v>
      </c>
      <c r="AU231" s="11" t="s">
        <v>78</v>
      </c>
    </row>
    <row r="232" s="2" customFormat="1">
      <c r="A232" s="32"/>
      <c r="B232" s="33"/>
      <c r="C232" s="34"/>
      <c r="D232" s="197" t="s">
        <v>129</v>
      </c>
      <c r="E232" s="34"/>
      <c r="F232" s="202" t="s">
        <v>282</v>
      </c>
      <c r="G232" s="34"/>
      <c r="H232" s="34"/>
      <c r="I232" s="199"/>
      <c r="J232" s="34"/>
      <c r="K232" s="34"/>
      <c r="L232" s="38"/>
      <c r="M232" s="200"/>
      <c r="N232" s="201"/>
      <c r="O232" s="85"/>
      <c r="P232" s="85"/>
      <c r="Q232" s="85"/>
      <c r="R232" s="85"/>
      <c r="S232" s="85"/>
      <c r="T232" s="86"/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T232" s="11" t="s">
        <v>129</v>
      </c>
      <c r="AU232" s="11" t="s">
        <v>78</v>
      </c>
    </row>
    <row r="233" s="2" customFormat="1" ht="24.15" customHeight="1">
      <c r="A233" s="32"/>
      <c r="B233" s="33"/>
      <c r="C233" s="184" t="s">
        <v>303</v>
      </c>
      <c r="D233" s="184" t="s">
        <v>119</v>
      </c>
      <c r="E233" s="185" t="s">
        <v>304</v>
      </c>
      <c r="F233" s="186" t="s">
        <v>305</v>
      </c>
      <c r="G233" s="187" t="s">
        <v>268</v>
      </c>
      <c r="H233" s="188">
        <v>800</v>
      </c>
      <c r="I233" s="189"/>
      <c r="J233" s="190">
        <f>ROUND(I233*H233,2)</f>
        <v>0</v>
      </c>
      <c r="K233" s="186" t="s">
        <v>123</v>
      </c>
      <c r="L233" s="38"/>
      <c r="M233" s="191" t="s">
        <v>1</v>
      </c>
      <c r="N233" s="192" t="s">
        <v>43</v>
      </c>
      <c r="O233" s="85"/>
      <c r="P233" s="193">
        <f>O233*H233</f>
        <v>0</v>
      </c>
      <c r="Q233" s="193">
        <v>0</v>
      </c>
      <c r="R233" s="193">
        <f>Q233*H233</f>
        <v>0</v>
      </c>
      <c r="S233" s="193">
        <v>0</v>
      </c>
      <c r="T233" s="194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95" t="s">
        <v>124</v>
      </c>
      <c r="AT233" s="195" t="s">
        <v>119</v>
      </c>
      <c r="AU233" s="195" t="s">
        <v>78</v>
      </c>
      <c r="AY233" s="11" t="s">
        <v>125</v>
      </c>
      <c r="BE233" s="196">
        <f>IF(N233="základní",J233,0)</f>
        <v>0</v>
      </c>
      <c r="BF233" s="196">
        <f>IF(N233="snížená",J233,0)</f>
        <v>0</v>
      </c>
      <c r="BG233" s="196">
        <f>IF(N233="zákl. přenesená",J233,0)</f>
        <v>0</v>
      </c>
      <c r="BH233" s="196">
        <f>IF(N233="sníž. přenesená",J233,0)</f>
        <v>0</v>
      </c>
      <c r="BI233" s="196">
        <f>IF(N233="nulová",J233,0)</f>
        <v>0</v>
      </c>
      <c r="BJ233" s="11" t="s">
        <v>86</v>
      </c>
      <c r="BK233" s="196">
        <f>ROUND(I233*H233,2)</f>
        <v>0</v>
      </c>
      <c r="BL233" s="11" t="s">
        <v>124</v>
      </c>
      <c r="BM233" s="195" t="s">
        <v>306</v>
      </c>
    </row>
    <row r="234" s="2" customFormat="1">
      <c r="A234" s="32"/>
      <c r="B234" s="33"/>
      <c r="C234" s="34"/>
      <c r="D234" s="197" t="s">
        <v>127</v>
      </c>
      <c r="E234" s="34"/>
      <c r="F234" s="198" t="s">
        <v>307</v>
      </c>
      <c r="G234" s="34"/>
      <c r="H234" s="34"/>
      <c r="I234" s="199"/>
      <c r="J234" s="34"/>
      <c r="K234" s="34"/>
      <c r="L234" s="38"/>
      <c r="M234" s="200"/>
      <c r="N234" s="201"/>
      <c r="O234" s="85"/>
      <c r="P234" s="85"/>
      <c r="Q234" s="85"/>
      <c r="R234" s="85"/>
      <c r="S234" s="85"/>
      <c r="T234" s="86"/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T234" s="11" t="s">
        <v>127</v>
      </c>
      <c r="AU234" s="11" t="s">
        <v>78</v>
      </c>
    </row>
    <row r="235" s="2" customFormat="1">
      <c r="A235" s="32"/>
      <c r="B235" s="33"/>
      <c r="C235" s="34"/>
      <c r="D235" s="197" t="s">
        <v>129</v>
      </c>
      <c r="E235" s="34"/>
      <c r="F235" s="202" t="s">
        <v>282</v>
      </c>
      <c r="G235" s="34"/>
      <c r="H235" s="34"/>
      <c r="I235" s="199"/>
      <c r="J235" s="34"/>
      <c r="K235" s="34"/>
      <c r="L235" s="38"/>
      <c r="M235" s="200"/>
      <c r="N235" s="201"/>
      <c r="O235" s="85"/>
      <c r="P235" s="85"/>
      <c r="Q235" s="85"/>
      <c r="R235" s="85"/>
      <c r="S235" s="85"/>
      <c r="T235" s="86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T235" s="11" t="s">
        <v>129</v>
      </c>
      <c r="AU235" s="11" t="s">
        <v>78</v>
      </c>
    </row>
    <row r="236" s="2" customFormat="1" ht="33" customHeight="1">
      <c r="A236" s="32"/>
      <c r="B236" s="33"/>
      <c r="C236" s="184" t="s">
        <v>308</v>
      </c>
      <c r="D236" s="184" t="s">
        <v>119</v>
      </c>
      <c r="E236" s="185" t="s">
        <v>309</v>
      </c>
      <c r="F236" s="186" t="s">
        <v>310</v>
      </c>
      <c r="G236" s="187" t="s">
        <v>268</v>
      </c>
      <c r="H236" s="188">
        <v>4</v>
      </c>
      <c r="I236" s="189"/>
      <c r="J236" s="190">
        <f>ROUND(I236*H236,2)</f>
        <v>0</v>
      </c>
      <c r="K236" s="186" t="s">
        <v>123</v>
      </c>
      <c r="L236" s="38"/>
      <c r="M236" s="191" t="s">
        <v>1</v>
      </c>
      <c r="N236" s="192" t="s">
        <v>43</v>
      </c>
      <c r="O236" s="85"/>
      <c r="P236" s="193">
        <f>O236*H236</f>
        <v>0</v>
      </c>
      <c r="Q236" s="193">
        <v>0</v>
      </c>
      <c r="R236" s="193">
        <f>Q236*H236</f>
        <v>0</v>
      </c>
      <c r="S236" s="193">
        <v>0</v>
      </c>
      <c r="T236" s="194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95" t="s">
        <v>124</v>
      </c>
      <c r="AT236" s="195" t="s">
        <v>119</v>
      </c>
      <c r="AU236" s="195" t="s">
        <v>78</v>
      </c>
      <c r="AY236" s="11" t="s">
        <v>125</v>
      </c>
      <c r="BE236" s="196">
        <f>IF(N236="základní",J236,0)</f>
        <v>0</v>
      </c>
      <c r="BF236" s="196">
        <f>IF(N236="snížená",J236,0)</f>
        <v>0</v>
      </c>
      <c r="BG236" s="196">
        <f>IF(N236="zákl. přenesená",J236,0)</f>
        <v>0</v>
      </c>
      <c r="BH236" s="196">
        <f>IF(N236="sníž. přenesená",J236,0)</f>
        <v>0</v>
      </c>
      <c r="BI236" s="196">
        <f>IF(N236="nulová",J236,0)</f>
        <v>0</v>
      </c>
      <c r="BJ236" s="11" t="s">
        <v>86</v>
      </c>
      <c r="BK236" s="196">
        <f>ROUND(I236*H236,2)</f>
        <v>0</v>
      </c>
      <c r="BL236" s="11" t="s">
        <v>124</v>
      </c>
      <c r="BM236" s="195" t="s">
        <v>311</v>
      </c>
    </row>
    <row r="237" s="2" customFormat="1">
      <c r="A237" s="32"/>
      <c r="B237" s="33"/>
      <c r="C237" s="34"/>
      <c r="D237" s="197" t="s">
        <v>127</v>
      </c>
      <c r="E237" s="34"/>
      <c r="F237" s="198" t="s">
        <v>312</v>
      </c>
      <c r="G237" s="34"/>
      <c r="H237" s="34"/>
      <c r="I237" s="199"/>
      <c r="J237" s="34"/>
      <c r="K237" s="34"/>
      <c r="L237" s="38"/>
      <c r="M237" s="200"/>
      <c r="N237" s="201"/>
      <c r="O237" s="85"/>
      <c r="P237" s="85"/>
      <c r="Q237" s="85"/>
      <c r="R237" s="85"/>
      <c r="S237" s="85"/>
      <c r="T237" s="86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T237" s="11" t="s">
        <v>127</v>
      </c>
      <c r="AU237" s="11" t="s">
        <v>78</v>
      </c>
    </row>
    <row r="238" s="2" customFormat="1">
      <c r="A238" s="32"/>
      <c r="B238" s="33"/>
      <c r="C238" s="34"/>
      <c r="D238" s="197" t="s">
        <v>129</v>
      </c>
      <c r="E238" s="34"/>
      <c r="F238" s="202" t="s">
        <v>282</v>
      </c>
      <c r="G238" s="34"/>
      <c r="H238" s="34"/>
      <c r="I238" s="199"/>
      <c r="J238" s="34"/>
      <c r="K238" s="34"/>
      <c r="L238" s="38"/>
      <c r="M238" s="200"/>
      <c r="N238" s="201"/>
      <c r="O238" s="85"/>
      <c r="P238" s="85"/>
      <c r="Q238" s="85"/>
      <c r="R238" s="85"/>
      <c r="S238" s="85"/>
      <c r="T238" s="86"/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T238" s="11" t="s">
        <v>129</v>
      </c>
      <c r="AU238" s="11" t="s">
        <v>78</v>
      </c>
    </row>
    <row r="239" s="2" customFormat="1" ht="33" customHeight="1">
      <c r="A239" s="32"/>
      <c r="B239" s="33"/>
      <c r="C239" s="184" t="s">
        <v>313</v>
      </c>
      <c r="D239" s="184" t="s">
        <v>119</v>
      </c>
      <c r="E239" s="185" t="s">
        <v>314</v>
      </c>
      <c r="F239" s="186" t="s">
        <v>315</v>
      </c>
      <c r="G239" s="187" t="s">
        <v>268</v>
      </c>
      <c r="H239" s="188">
        <v>16</v>
      </c>
      <c r="I239" s="189"/>
      <c r="J239" s="190">
        <f>ROUND(I239*H239,2)</f>
        <v>0</v>
      </c>
      <c r="K239" s="186" t="s">
        <v>123</v>
      </c>
      <c r="L239" s="38"/>
      <c r="M239" s="191" t="s">
        <v>1</v>
      </c>
      <c r="N239" s="192" t="s">
        <v>43</v>
      </c>
      <c r="O239" s="85"/>
      <c r="P239" s="193">
        <f>O239*H239</f>
        <v>0</v>
      </c>
      <c r="Q239" s="193">
        <v>0</v>
      </c>
      <c r="R239" s="193">
        <f>Q239*H239</f>
        <v>0</v>
      </c>
      <c r="S239" s="193">
        <v>0</v>
      </c>
      <c r="T239" s="194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95" t="s">
        <v>124</v>
      </c>
      <c r="AT239" s="195" t="s">
        <v>119</v>
      </c>
      <c r="AU239" s="195" t="s">
        <v>78</v>
      </c>
      <c r="AY239" s="11" t="s">
        <v>125</v>
      </c>
      <c r="BE239" s="196">
        <f>IF(N239="základní",J239,0)</f>
        <v>0</v>
      </c>
      <c r="BF239" s="196">
        <f>IF(N239="snížená",J239,0)</f>
        <v>0</v>
      </c>
      <c r="BG239" s="196">
        <f>IF(N239="zákl. přenesená",J239,0)</f>
        <v>0</v>
      </c>
      <c r="BH239" s="196">
        <f>IF(N239="sníž. přenesená",J239,0)</f>
        <v>0</v>
      </c>
      <c r="BI239" s="196">
        <f>IF(N239="nulová",J239,0)</f>
        <v>0</v>
      </c>
      <c r="BJ239" s="11" t="s">
        <v>86</v>
      </c>
      <c r="BK239" s="196">
        <f>ROUND(I239*H239,2)</f>
        <v>0</v>
      </c>
      <c r="BL239" s="11" t="s">
        <v>124</v>
      </c>
      <c r="BM239" s="195" t="s">
        <v>316</v>
      </c>
    </row>
    <row r="240" s="2" customFormat="1">
      <c r="A240" s="32"/>
      <c r="B240" s="33"/>
      <c r="C240" s="34"/>
      <c r="D240" s="197" t="s">
        <v>127</v>
      </c>
      <c r="E240" s="34"/>
      <c r="F240" s="198" t="s">
        <v>317</v>
      </c>
      <c r="G240" s="34"/>
      <c r="H240" s="34"/>
      <c r="I240" s="199"/>
      <c r="J240" s="34"/>
      <c r="K240" s="34"/>
      <c r="L240" s="38"/>
      <c r="M240" s="200"/>
      <c r="N240" s="201"/>
      <c r="O240" s="85"/>
      <c r="P240" s="85"/>
      <c r="Q240" s="85"/>
      <c r="R240" s="85"/>
      <c r="S240" s="85"/>
      <c r="T240" s="86"/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T240" s="11" t="s">
        <v>127</v>
      </c>
      <c r="AU240" s="11" t="s">
        <v>78</v>
      </c>
    </row>
    <row r="241" s="2" customFormat="1">
      <c r="A241" s="32"/>
      <c r="B241" s="33"/>
      <c r="C241" s="34"/>
      <c r="D241" s="197" t="s">
        <v>129</v>
      </c>
      <c r="E241" s="34"/>
      <c r="F241" s="202" t="s">
        <v>282</v>
      </c>
      <c r="G241" s="34"/>
      <c r="H241" s="34"/>
      <c r="I241" s="199"/>
      <c r="J241" s="34"/>
      <c r="K241" s="34"/>
      <c r="L241" s="38"/>
      <c r="M241" s="200"/>
      <c r="N241" s="201"/>
      <c r="O241" s="85"/>
      <c r="P241" s="85"/>
      <c r="Q241" s="85"/>
      <c r="R241" s="85"/>
      <c r="S241" s="85"/>
      <c r="T241" s="86"/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T241" s="11" t="s">
        <v>129</v>
      </c>
      <c r="AU241" s="11" t="s">
        <v>78</v>
      </c>
    </row>
    <row r="242" s="2" customFormat="1" ht="24.15" customHeight="1">
      <c r="A242" s="32"/>
      <c r="B242" s="33"/>
      <c r="C242" s="184" t="s">
        <v>318</v>
      </c>
      <c r="D242" s="184" t="s">
        <v>119</v>
      </c>
      <c r="E242" s="185" t="s">
        <v>319</v>
      </c>
      <c r="F242" s="186" t="s">
        <v>320</v>
      </c>
      <c r="G242" s="187" t="s">
        <v>268</v>
      </c>
      <c r="H242" s="188">
        <v>4</v>
      </c>
      <c r="I242" s="189"/>
      <c r="J242" s="190">
        <f>ROUND(I242*H242,2)</f>
        <v>0</v>
      </c>
      <c r="K242" s="186" t="s">
        <v>123</v>
      </c>
      <c r="L242" s="38"/>
      <c r="M242" s="191" t="s">
        <v>1</v>
      </c>
      <c r="N242" s="192" t="s">
        <v>43</v>
      </c>
      <c r="O242" s="85"/>
      <c r="P242" s="193">
        <f>O242*H242</f>
        <v>0</v>
      </c>
      <c r="Q242" s="193">
        <v>0</v>
      </c>
      <c r="R242" s="193">
        <f>Q242*H242</f>
        <v>0</v>
      </c>
      <c r="S242" s="193">
        <v>0</v>
      </c>
      <c r="T242" s="194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95" t="s">
        <v>124</v>
      </c>
      <c r="AT242" s="195" t="s">
        <v>119</v>
      </c>
      <c r="AU242" s="195" t="s">
        <v>78</v>
      </c>
      <c r="AY242" s="11" t="s">
        <v>125</v>
      </c>
      <c r="BE242" s="196">
        <f>IF(N242="základní",J242,0)</f>
        <v>0</v>
      </c>
      <c r="BF242" s="196">
        <f>IF(N242="snížená",J242,0)</f>
        <v>0</v>
      </c>
      <c r="BG242" s="196">
        <f>IF(N242="zákl. přenesená",J242,0)</f>
        <v>0</v>
      </c>
      <c r="BH242" s="196">
        <f>IF(N242="sníž. přenesená",J242,0)</f>
        <v>0</v>
      </c>
      <c r="BI242" s="196">
        <f>IF(N242="nulová",J242,0)</f>
        <v>0</v>
      </c>
      <c r="BJ242" s="11" t="s">
        <v>86</v>
      </c>
      <c r="BK242" s="196">
        <f>ROUND(I242*H242,2)</f>
        <v>0</v>
      </c>
      <c r="BL242" s="11" t="s">
        <v>124</v>
      </c>
      <c r="BM242" s="195" t="s">
        <v>321</v>
      </c>
    </row>
    <row r="243" s="2" customFormat="1">
      <c r="A243" s="32"/>
      <c r="B243" s="33"/>
      <c r="C243" s="34"/>
      <c r="D243" s="197" t="s">
        <v>127</v>
      </c>
      <c r="E243" s="34"/>
      <c r="F243" s="198" t="s">
        <v>322</v>
      </c>
      <c r="G243" s="34"/>
      <c r="H243" s="34"/>
      <c r="I243" s="199"/>
      <c r="J243" s="34"/>
      <c r="K243" s="34"/>
      <c r="L243" s="38"/>
      <c r="M243" s="200"/>
      <c r="N243" s="201"/>
      <c r="O243" s="85"/>
      <c r="P243" s="85"/>
      <c r="Q243" s="85"/>
      <c r="R243" s="85"/>
      <c r="S243" s="85"/>
      <c r="T243" s="86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T243" s="11" t="s">
        <v>127</v>
      </c>
      <c r="AU243" s="11" t="s">
        <v>78</v>
      </c>
    </row>
    <row r="244" s="2" customFormat="1">
      <c r="A244" s="32"/>
      <c r="B244" s="33"/>
      <c r="C244" s="34"/>
      <c r="D244" s="197" t="s">
        <v>129</v>
      </c>
      <c r="E244" s="34"/>
      <c r="F244" s="202" t="s">
        <v>323</v>
      </c>
      <c r="G244" s="34"/>
      <c r="H244" s="34"/>
      <c r="I244" s="199"/>
      <c r="J244" s="34"/>
      <c r="K244" s="34"/>
      <c r="L244" s="38"/>
      <c r="M244" s="200"/>
      <c r="N244" s="201"/>
      <c r="O244" s="85"/>
      <c r="P244" s="85"/>
      <c r="Q244" s="85"/>
      <c r="R244" s="85"/>
      <c r="S244" s="85"/>
      <c r="T244" s="86"/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T244" s="11" t="s">
        <v>129</v>
      </c>
      <c r="AU244" s="11" t="s">
        <v>78</v>
      </c>
    </row>
    <row r="245" s="2" customFormat="1" ht="24.15" customHeight="1">
      <c r="A245" s="32"/>
      <c r="B245" s="33"/>
      <c r="C245" s="184" t="s">
        <v>324</v>
      </c>
      <c r="D245" s="184" t="s">
        <v>119</v>
      </c>
      <c r="E245" s="185" t="s">
        <v>325</v>
      </c>
      <c r="F245" s="186" t="s">
        <v>326</v>
      </c>
      <c r="G245" s="187" t="s">
        <v>268</v>
      </c>
      <c r="H245" s="188">
        <v>10</v>
      </c>
      <c r="I245" s="189"/>
      <c r="J245" s="190">
        <f>ROUND(I245*H245,2)</f>
        <v>0</v>
      </c>
      <c r="K245" s="186" t="s">
        <v>123</v>
      </c>
      <c r="L245" s="38"/>
      <c r="M245" s="191" t="s">
        <v>1</v>
      </c>
      <c r="N245" s="192" t="s">
        <v>43</v>
      </c>
      <c r="O245" s="85"/>
      <c r="P245" s="193">
        <f>O245*H245</f>
        <v>0</v>
      </c>
      <c r="Q245" s="193">
        <v>0</v>
      </c>
      <c r="R245" s="193">
        <f>Q245*H245</f>
        <v>0</v>
      </c>
      <c r="S245" s="193">
        <v>0</v>
      </c>
      <c r="T245" s="194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95" t="s">
        <v>124</v>
      </c>
      <c r="AT245" s="195" t="s">
        <v>119</v>
      </c>
      <c r="AU245" s="195" t="s">
        <v>78</v>
      </c>
      <c r="AY245" s="11" t="s">
        <v>125</v>
      </c>
      <c r="BE245" s="196">
        <f>IF(N245="základní",J245,0)</f>
        <v>0</v>
      </c>
      <c r="BF245" s="196">
        <f>IF(N245="snížená",J245,0)</f>
        <v>0</v>
      </c>
      <c r="BG245" s="196">
        <f>IF(N245="zákl. přenesená",J245,0)</f>
        <v>0</v>
      </c>
      <c r="BH245" s="196">
        <f>IF(N245="sníž. přenesená",J245,0)</f>
        <v>0</v>
      </c>
      <c r="BI245" s="196">
        <f>IF(N245="nulová",J245,0)</f>
        <v>0</v>
      </c>
      <c r="BJ245" s="11" t="s">
        <v>86</v>
      </c>
      <c r="BK245" s="196">
        <f>ROUND(I245*H245,2)</f>
        <v>0</v>
      </c>
      <c r="BL245" s="11" t="s">
        <v>124</v>
      </c>
      <c r="BM245" s="195" t="s">
        <v>327</v>
      </c>
    </row>
    <row r="246" s="2" customFormat="1">
      <c r="A246" s="32"/>
      <c r="B246" s="33"/>
      <c r="C246" s="34"/>
      <c r="D246" s="197" t="s">
        <v>127</v>
      </c>
      <c r="E246" s="34"/>
      <c r="F246" s="198" t="s">
        <v>328</v>
      </c>
      <c r="G246" s="34"/>
      <c r="H246" s="34"/>
      <c r="I246" s="199"/>
      <c r="J246" s="34"/>
      <c r="K246" s="34"/>
      <c r="L246" s="38"/>
      <c r="M246" s="200"/>
      <c r="N246" s="201"/>
      <c r="O246" s="85"/>
      <c r="P246" s="85"/>
      <c r="Q246" s="85"/>
      <c r="R246" s="85"/>
      <c r="S246" s="85"/>
      <c r="T246" s="86"/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T246" s="11" t="s">
        <v>127</v>
      </c>
      <c r="AU246" s="11" t="s">
        <v>78</v>
      </c>
    </row>
    <row r="247" s="2" customFormat="1">
      <c r="A247" s="32"/>
      <c r="B247" s="33"/>
      <c r="C247" s="34"/>
      <c r="D247" s="197" t="s">
        <v>129</v>
      </c>
      <c r="E247" s="34"/>
      <c r="F247" s="202" t="s">
        <v>329</v>
      </c>
      <c r="G247" s="34"/>
      <c r="H247" s="34"/>
      <c r="I247" s="199"/>
      <c r="J247" s="34"/>
      <c r="K247" s="34"/>
      <c r="L247" s="38"/>
      <c r="M247" s="200"/>
      <c r="N247" s="201"/>
      <c r="O247" s="85"/>
      <c r="P247" s="85"/>
      <c r="Q247" s="85"/>
      <c r="R247" s="85"/>
      <c r="S247" s="85"/>
      <c r="T247" s="86"/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T247" s="11" t="s">
        <v>129</v>
      </c>
      <c r="AU247" s="11" t="s">
        <v>78</v>
      </c>
    </row>
    <row r="248" s="2" customFormat="1" ht="33" customHeight="1">
      <c r="A248" s="32"/>
      <c r="B248" s="33"/>
      <c r="C248" s="184" t="s">
        <v>330</v>
      </c>
      <c r="D248" s="184" t="s">
        <v>119</v>
      </c>
      <c r="E248" s="185" t="s">
        <v>331</v>
      </c>
      <c r="F248" s="186" t="s">
        <v>332</v>
      </c>
      <c r="G248" s="187" t="s">
        <v>268</v>
      </c>
      <c r="H248" s="188">
        <v>10</v>
      </c>
      <c r="I248" s="189"/>
      <c r="J248" s="190">
        <f>ROUND(I248*H248,2)</f>
        <v>0</v>
      </c>
      <c r="K248" s="186" t="s">
        <v>123</v>
      </c>
      <c r="L248" s="38"/>
      <c r="M248" s="191" t="s">
        <v>1</v>
      </c>
      <c r="N248" s="192" t="s">
        <v>43</v>
      </c>
      <c r="O248" s="85"/>
      <c r="P248" s="193">
        <f>O248*H248</f>
        <v>0</v>
      </c>
      <c r="Q248" s="193">
        <v>0</v>
      </c>
      <c r="R248" s="193">
        <f>Q248*H248</f>
        <v>0</v>
      </c>
      <c r="S248" s="193">
        <v>0</v>
      </c>
      <c r="T248" s="194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95" t="s">
        <v>124</v>
      </c>
      <c r="AT248" s="195" t="s">
        <v>119</v>
      </c>
      <c r="AU248" s="195" t="s">
        <v>78</v>
      </c>
      <c r="AY248" s="11" t="s">
        <v>125</v>
      </c>
      <c r="BE248" s="196">
        <f>IF(N248="základní",J248,0)</f>
        <v>0</v>
      </c>
      <c r="BF248" s="196">
        <f>IF(N248="snížená",J248,0)</f>
        <v>0</v>
      </c>
      <c r="BG248" s="196">
        <f>IF(N248="zákl. přenesená",J248,0)</f>
        <v>0</v>
      </c>
      <c r="BH248" s="196">
        <f>IF(N248="sníž. přenesená",J248,0)</f>
        <v>0</v>
      </c>
      <c r="BI248" s="196">
        <f>IF(N248="nulová",J248,0)</f>
        <v>0</v>
      </c>
      <c r="BJ248" s="11" t="s">
        <v>86</v>
      </c>
      <c r="BK248" s="196">
        <f>ROUND(I248*H248,2)</f>
        <v>0</v>
      </c>
      <c r="BL248" s="11" t="s">
        <v>124</v>
      </c>
      <c r="BM248" s="195" t="s">
        <v>333</v>
      </c>
    </row>
    <row r="249" s="2" customFormat="1">
      <c r="A249" s="32"/>
      <c r="B249" s="33"/>
      <c r="C249" s="34"/>
      <c r="D249" s="197" t="s">
        <v>127</v>
      </c>
      <c r="E249" s="34"/>
      <c r="F249" s="198" t="s">
        <v>334</v>
      </c>
      <c r="G249" s="34"/>
      <c r="H249" s="34"/>
      <c r="I249" s="199"/>
      <c r="J249" s="34"/>
      <c r="K249" s="34"/>
      <c r="L249" s="38"/>
      <c r="M249" s="200"/>
      <c r="N249" s="201"/>
      <c r="O249" s="85"/>
      <c r="P249" s="85"/>
      <c r="Q249" s="85"/>
      <c r="R249" s="85"/>
      <c r="S249" s="85"/>
      <c r="T249" s="86"/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T249" s="11" t="s">
        <v>127</v>
      </c>
      <c r="AU249" s="11" t="s">
        <v>78</v>
      </c>
    </row>
    <row r="250" s="2" customFormat="1">
      <c r="A250" s="32"/>
      <c r="B250" s="33"/>
      <c r="C250" s="34"/>
      <c r="D250" s="197" t="s">
        <v>129</v>
      </c>
      <c r="E250" s="34"/>
      <c r="F250" s="202" t="s">
        <v>335</v>
      </c>
      <c r="G250" s="34"/>
      <c r="H250" s="34"/>
      <c r="I250" s="199"/>
      <c r="J250" s="34"/>
      <c r="K250" s="34"/>
      <c r="L250" s="38"/>
      <c r="M250" s="200"/>
      <c r="N250" s="201"/>
      <c r="O250" s="85"/>
      <c r="P250" s="85"/>
      <c r="Q250" s="85"/>
      <c r="R250" s="85"/>
      <c r="S250" s="85"/>
      <c r="T250" s="86"/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T250" s="11" t="s">
        <v>129</v>
      </c>
      <c r="AU250" s="11" t="s">
        <v>78</v>
      </c>
    </row>
    <row r="251" s="2" customFormat="1" ht="24.15" customHeight="1">
      <c r="A251" s="32"/>
      <c r="B251" s="33"/>
      <c r="C251" s="184" t="s">
        <v>336</v>
      </c>
      <c r="D251" s="184" t="s">
        <v>119</v>
      </c>
      <c r="E251" s="185" t="s">
        <v>337</v>
      </c>
      <c r="F251" s="186" t="s">
        <v>338</v>
      </c>
      <c r="G251" s="187" t="s">
        <v>268</v>
      </c>
      <c r="H251" s="188">
        <v>50</v>
      </c>
      <c r="I251" s="189"/>
      <c r="J251" s="190">
        <f>ROUND(I251*H251,2)</f>
        <v>0</v>
      </c>
      <c r="K251" s="186" t="s">
        <v>123</v>
      </c>
      <c r="L251" s="38"/>
      <c r="M251" s="191" t="s">
        <v>1</v>
      </c>
      <c r="N251" s="192" t="s">
        <v>43</v>
      </c>
      <c r="O251" s="85"/>
      <c r="P251" s="193">
        <f>O251*H251</f>
        <v>0</v>
      </c>
      <c r="Q251" s="193">
        <v>0</v>
      </c>
      <c r="R251" s="193">
        <f>Q251*H251</f>
        <v>0</v>
      </c>
      <c r="S251" s="193">
        <v>0</v>
      </c>
      <c r="T251" s="194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95" t="s">
        <v>124</v>
      </c>
      <c r="AT251" s="195" t="s">
        <v>119</v>
      </c>
      <c r="AU251" s="195" t="s">
        <v>78</v>
      </c>
      <c r="AY251" s="11" t="s">
        <v>125</v>
      </c>
      <c r="BE251" s="196">
        <f>IF(N251="základní",J251,0)</f>
        <v>0</v>
      </c>
      <c r="BF251" s="196">
        <f>IF(N251="snížená",J251,0)</f>
        <v>0</v>
      </c>
      <c r="BG251" s="196">
        <f>IF(N251="zákl. přenesená",J251,0)</f>
        <v>0</v>
      </c>
      <c r="BH251" s="196">
        <f>IF(N251="sníž. přenesená",J251,0)</f>
        <v>0</v>
      </c>
      <c r="BI251" s="196">
        <f>IF(N251="nulová",J251,0)</f>
        <v>0</v>
      </c>
      <c r="BJ251" s="11" t="s">
        <v>86</v>
      </c>
      <c r="BK251" s="196">
        <f>ROUND(I251*H251,2)</f>
        <v>0</v>
      </c>
      <c r="BL251" s="11" t="s">
        <v>124</v>
      </c>
      <c r="BM251" s="195" t="s">
        <v>339</v>
      </c>
    </row>
    <row r="252" s="2" customFormat="1">
      <c r="A252" s="32"/>
      <c r="B252" s="33"/>
      <c r="C252" s="34"/>
      <c r="D252" s="197" t="s">
        <v>127</v>
      </c>
      <c r="E252" s="34"/>
      <c r="F252" s="198" t="s">
        <v>340</v>
      </c>
      <c r="G252" s="34"/>
      <c r="H252" s="34"/>
      <c r="I252" s="199"/>
      <c r="J252" s="34"/>
      <c r="K252" s="34"/>
      <c r="L252" s="38"/>
      <c r="M252" s="200"/>
      <c r="N252" s="201"/>
      <c r="O252" s="85"/>
      <c r="P252" s="85"/>
      <c r="Q252" s="85"/>
      <c r="R252" s="85"/>
      <c r="S252" s="85"/>
      <c r="T252" s="86"/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T252" s="11" t="s">
        <v>127</v>
      </c>
      <c r="AU252" s="11" t="s">
        <v>78</v>
      </c>
    </row>
    <row r="253" s="2" customFormat="1">
      <c r="A253" s="32"/>
      <c r="B253" s="33"/>
      <c r="C253" s="34"/>
      <c r="D253" s="197" t="s">
        <v>129</v>
      </c>
      <c r="E253" s="34"/>
      <c r="F253" s="202" t="s">
        <v>335</v>
      </c>
      <c r="G253" s="34"/>
      <c r="H253" s="34"/>
      <c r="I253" s="199"/>
      <c r="J253" s="34"/>
      <c r="K253" s="34"/>
      <c r="L253" s="38"/>
      <c r="M253" s="200"/>
      <c r="N253" s="201"/>
      <c r="O253" s="85"/>
      <c r="P253" s="85"/>
      <c r="Q253" s="85"/>
      <c r="R253" s="85"/>
      <c r="S253" s="85"/>
      <c r="T253" s="86"/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T253" s="11" t="s">
        <v>129</v>
      </c>
      <c r="AU253" s="11" t="s">
        <v>78</v>
      </c>
    </row>
    <row r="254" s="2" customFormat="1" ht="33" customHeight="1">
      <c r="A254" s="32"/>
      <c r="B254" s="33"/>
      <c r="C254" s="184" t="s">
        <v>341</v>
      </c>
      <c r="D254" s="184" t="s">
        <v>119</v>
      </c>
      <c r="E254" s="185" t="s">
        <v>342</v>
      </c>
      <c r="F254" s="186" t="s">
        <v>343</v>
      </c>
      <c r="G254" s="187" t="s">
        <v>268</v>
      </c>
      <c r="H254" s="188">
        <v>4</v>
      </c>
      <c r="I254" s="189"/>
      <c r="J254" s="190">
        <f>ROUND(I254*H254,2)</f>
        <v>0</v>
      </c>
      <c r="K254" s="186" t="s">
        <v>123</v>
      </c>
      <c r="L254" s="38"/>
      <c r="M254" s="191" t="s">
        <v>1</v>
      </c>
      <c r="N254" s="192" t="s">
        <v>43</v>
      </c>
      <c r="O254" s="85"/>
      <c r="P254" s="193">
        <f>O254*H254</f>
        <v>0</v>
      </c>
      <c r="Q254" s="193">
        <v>0</v>
      </c>
      <c r="R254" s="193">
        <f>Q254*H254</f>
        <v>0</v>
      </c>
      <c r="S254" s="193">
        <v>0</v>
      </c>
      <c r="T254" s="194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95" t="s">
        <v>124</v>
      </c>
      <c r="AT254" s="195" t="s">
        <v>119</v>
      </c>
      <c r="AU254" s="195" t="s">
        <v>78</v>
      </c>
      <c r="AY254" s="11" t="s">
        <v>125</v>
      </c>
      <c r="BE254" s="196">
        <f>IF(N254="základní",J254,0)</f>
        <v>0</v>
      </c>
      <c r="BF254" s="196">
        <f>IF(N254="snížená",J254,0)</f>
        <v>0</v>
      </c>
      <c r="BG254" s="196">
        <f>IF(N254="zákl. přenesená",J254,0)</f>
        <v>0</v>
      </c>
      <c r="BH254" s="196">
        <f>IF(N254="sníž. přenesená",J254,0)</f>
        <v>0</v>
      </c>
      <c r="BI254" s="196">
        <f>IF(N254="nulová",J254,0)</f>
        <v>0</v>
      </c>
      <c r="BJ254" s="11" t="s">
        <v>86</v>
      </c>
      <c r="BK254" s="196">
        <f>ROUND(I254*H254,2)</f>
        <v>0</v>
      </c>
      <c r="BL254" s="11" t="s">
        <v>124</v>
      </c>
      <c r="BM254" s="195" t="s">
        <v>344</v>
      </c>
    </row>
    <row r="255" s="2" customFormat="1">
      <c r="A255" s="32"/>
      <c r="B255" s="33"/>
      <c r="C255" s="34"/>
      <c r="D255" s="197" t="s">
        <v>127</v>
      </c>
      <c r="E255" s="34"/>
      <c r="F255" s="198" t="s">
        <v>345</v>
      </c>
      <c r="G255" s="34"/>
      <c r="H255" s="34"/>
      <c r="I255" s="199"/>
      <c r="J255" s="34"/>
      <c r="K255" s="34"/>
      <c r="L255" s="38"/>
      <c r="M255" s="200"/>
      <c r="N255" s="201"/>
      <c r="O255" s="85"/>
      <c r="P255" s="85"/>
      <c r="Q255" s="85"/>
      <c r="R255" s="85"/>
      <c r="S255" s="85"/>
      <c r="T255" s="86"/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T255" s="11" t="s">
        <v>127</v>
      </c>
      <c r="AU255" s="11" t="s">
        <v>78</v>
      </c>
    </row>
    <row r="256" s="2" customFormat="1">
      <c r="A256" s="32"/>
      <c r="B256" s="33"/>
      <c r="C256" s="34"/>
      <c r="D256" s="197" t="s">
        <v>129</v>
      </c>
      <c r="E256" s="34"/>
      <c r="F256" s="202" t="s">
        <v>335</v>
      </c>
      <c r="G256" s="34"/>
      <c r="H256" s="34"/>
      <c r="I256" s="199"/>
      <c r="J256" s="34"/>
      <c r="K256" s="34"/>
      <c r="L256" s="38"/>
      <c r="M256" s="200"/>
      <c r="N256" s="201"/>
      <c r="O256" s="85"/>
      <c r="P256" s="85"/>
      <c r="Q256" s="85"/>
      <c r="R256" s="85"/>
      <c r="S256" s="85"/>
      <c r="T256" s="86"/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T256" s="11" t="s">
        <v>129</v>
      </c>
      <c r="AU256" s="11" t="s">
        <v>78</v>
      </c>
    </row>
    <row r="257" s="2" customFormat="1" ht="33" customHeight="1">
      <c r="A257" s="32"/>
      <c r="B257" s="33"/>
      <c r="C257" s="184" t="s">
        <v>346</v>
      </c>
      <c r="D257" s="184" t="s">
        <v>119</v>
      </c>
      <c r="E257" s="185" t="s">
        <v>347</v>
      </c>
      <c r="F257" s="186" t="s">
        <v>348</v>
      </c>
      <c r="G257" s="187" t="s">
        <v>268</v>
      </c>
      <c r="H257" s="188">
        <v>10</v>
      </c>
      <c r="I257" s="189"/>
      <c r="J257" s="190">
        <f>ROUND(I257*H257,2)</f>
        <v>0</v>
      </c>
      <c r="K257" s="186" t="s">
        <v>123</v>
      </c>
      <c r="L257" s="38"/>
      <c r="M257" s="191" t="s">
        <v>1</v>
      </c>
      <c r="N257" s="192" t="s">
        <v>43</v>
      </c>
      <c r="O257" s="85"/>
      <c r="P257" s="193">
        <f>O257*H257</f>
        <v>0</v>
      </c>
      <c r="Q257" s="193">
        <v>0</v>
      </c>
      <c r="R257" s="193">
        <f>Q257*H257</f>
        <v>0</v>
      </c>
      <c r="S257" s="193">
        <v>0</v>
      </c>
      <c r="T257" s="194">
        <f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95" t="s">
        <v>124</v>
      </c>
      <c r="AT257" s="195" t="s">
        <v>119</v>
      </c>
      <c r="AU257" s="195" t="s">
        <v>78</v>
      </c>
      <c r="AY257" s="11" t="s">
        <v>125</v>
      </c>
      <c r="BE257" s="196">
        <f>IF(N257="základní",J257,0)</f>
        <v>0</v>
      </c>
      <c r="BF257" s="196">
        <f>IF(N257="snížená",J257,0)</f>
        <v>0</v>
      </c>
      <c r="BG257" s="196">
        <f>IF(N257="zákl. přenesená",J257,0)</f>
        <v>0</v>
      </c>
      <c r="BH257" s="196">
        <f>IF(N257="sníž. přenesená",J257,0)</f>
        <v>0</v>
      </c>
      <c r="BI257" s="196">
        <f>IF(N257="nulová",J257,0)</f>
        <v>0</v>
      </c>
      <c r="BJ257" s="11" t="s">
        <v>86</v>
      </c>
      <c r="BK257" s="196">
        <f>ROUND(I257*H257,2)</f>
        <v>0</v>
      </c>
      <c r="BL257" s="11" t="s">
        <v>124</v>
      </c>
      <c r="BM257" s="195" t="s">
        <v>349</v>
      </c>
    </row>
    <row r="258" s="2" customFormat="1">
      <c r="A258" s="32"/>
      <c r="B258" s="33"/>
      <c r="C258" s="34"/>
      <c r="D258" s="197" t="s">
        <v>127</v>
      </c>
      <c r="E258" s="34"/>
      <c r="F258" s="198" t="s">
        <v>350</v>
      </c>
      <c r="G258" s="34"/>
      <c r="H258" s="34"/>
      <c r="I258" s="199"/>
      <c r="J258" s="34"/>
      <c r="K258" s="34"/>
      <c r="L258" s="38"/>
      <c r="M258" s="200"/>
      <c r="N258" s="201"/>
      <c r="O258" s="85"/>
      <c r="P258" s="85"/>
      <c r="Q258" s="85"/>
      <c r="R258" s="85"/>
      <c r="S258" s="85"/>
      <c r="T258" s="86"/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T258" s="11" t="s">
        <v>127</v>
      </c>
      <c r="AU258" s="11" t="s">
        <v>78</v>
      </c>
    </row>
    <row r="259" s="2" customFormat="1">
      <c r="A259" s="32"/>
      <c r="B259" s="33"/>
      <c r="C259" s="34"/>
      <c r="D259" s="197" t="s">
        <v>129</v>
      </c>
      <c r="E259" s="34"/>
      <c r="F259" s="202" t="s">
        <v>335</v>
      </c>
      <c r="G259" s="34"/>
      <c r="H259" s="34"/>
      <c r="I259" s="199"/>
      <c r="J259" s="34"/>
      <c r="K259" s="34"/>
      <c r="L259" s="38"/>
      <c r="M259" s="200"/>
      <c r="N259" s="201"/>
      <c r="O259" s="85"/>
      <c r="P259" s="85"/>
      <c r="Q259" s="85"/>
      <c r="R259" s="85"/>
      <c r="S259" s="85"/>
      <c r="T259" s="86"/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T259" s="11" t="s">
        <v>129</v>
      </c>
      <c r="AU259" s="11" t="s">
        <v>78</v>
      </c>
    </row>
    <row r="260" s="2" customFormat="1" ht="37.8" customHeight="1">
      <c r="A260" s="32"/>
      <c r="B260" s="33"/>
      <c r="C260" s="184" t="s">
        <v>351</v>
      </c>
      <c r="D260" s="184" t="s">
        <v>119</v>
      </c>
      <c r="E260" s="185" t="s">
        <v>352</v>
      </c>
      <c r="F260" s="186" t="s">
        <v>353</v>
      </c>
      <c r="G260" s="187" t="s">
        <v>122</v>
      </c>
      <c r="H260" s="188">
        <v>5000</v>
      </c>
      <c r="I260" s="189"/>
      <c r="J260" s="190">
        <f>ROUND(I260*H260,2)</f>
        <v>0</v>
      </c>
      <c r="K260" s="186" t="s">
        <v>123</v>
      </c>
      <c r="L260" s="38"/>
      <c r="M260" s="191" t="s">
        <v>1</v>
      </c>
      <c r="N260" s="192" t="s">
        <v>43</v>
      </c>
      <c r="O260" s="85"/>
      <c r="P260" s="193">
        <f>O260*H260</f>
        <v>0</v>
      </c>
      <c r="Q260" s="193">
        <v>0</v>
      </c>
      <c r="R260" s="193">
        <f>Q260*H260</f>
        <v>0</v>
      </c>
      <c r="S260" s="193">
        <v>0</v>
      </c>
      <c r="T260" s="194">
        <f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95" t="s">
        <v>124</v>
      </c>
      <c r="AT260" s="195" t="s">
        <v>119</v>
      </c>
      <c r="AU260" s="195" t="s">
        <v>78</v>
      </c>
      <c r="AY260" s="11" t="s">
        <v>125</v>
      </c>
      <c r="BE260" s="196">
        <f>IF(N260="základní",J260,0)</f>
        <v>0</v>
      </c>
      <c r="BF260" s="196">
        <f>IF(N260="snížená",J260,0)</f>
        <v>0</v>
      </c>
      <c r="BG260" s="196">
        <f>IF(N260="zákl. přenesená",J260,0)</f>
        <v>0</v>
      </c>
      <c r="BH260" s="196">
        <f>IF(N260="sníž. přenesená",J260,0)</f>
        <v>0</v>
      </c>
      <c r="BI260" s="196">
        <f>IF(N260="nulová",J260,0)</f>
        <v>0</v>
      </c>
      <c r="BJ260" s="11" t="s">
        <v>86</v>
      </c>
      <c r="BK260" s="196">
        <f>ROUND(I260*H260,2)</f>
        <v>0</v>
      </c>
      <c r="BL260" s="11" t="s">
        <v>124</v>
      </c>
      <c r="BM260" s="195" t="s">
        <v>354</v>
      </c>
    </row>
    <row r="261" s="2" customFormat="1">
      <c r="A261" s="32"/>
      <c r="B261" s="33"/>
      <c r="C261" s="34"/>
      <c r="D261" s="197" t="s">
        <v>127</v>
      </c>
      <c r="E261" s="34"/>
      <c r="F261" s="198" t="s">
        <v>355</v>
      </c>
      <c r="G261" s="34"/>
      <c r="H261" s="34"/>
      <c r="I261" s="199"/>
      <c r="J261" s="34"/>
      <c r="K261" s="34"/>
      <c r="L261" s="38"/>
      <c r="M261" s="200"/>
      <c r="N261" s="201"/>
      <c r="O261" s="85"/>
      <c r="P261" s="85"/>
      <c r="Q261" s="85"/>
      <c r="R261" s="85"/>
      <c r="S261" s="85"/>
      <c r="T261" s="86"/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T261" s="11" t="s">
        <v>127</v>
      </c>
      <c r="AU261" s="11" t="s">
        <v>78</v>
      </c>
    </row>
    <row r="262" s="2" customFormat="1">
      <c r="A262" s="32"/>
      <c r="B262" s="33"/>
      <c r="C262" s="34"/>
      <c r="D262" s="197" t="s">
        <v>129</v>
      </c>
      <c r="E262" s="34"/>
      <c r="F262" s="202" t="s">
        <v>356</v>
      </c>
      <c r="G262" s="34"/>
      <c r="H262" s="34"/>
      <c r="I262" s="199"/>
      <c r="J262" s="34"/>
      <c r="K262" s="34"/>
      <c r="L262" s="38"/>
      <c r="M262" s="200"/>
      <c r="N262" s="201"/>
      <c r="O262" s="85"/>
      <c r="P262" s="85"/>
      <c r="Q262" s="85"/>
      <c r="R262" s="85"/>
      <c r="S262" s="85"/>
      <c r="T262" s="86"/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T262" s="11" t="s">
        <v>129</v>
      </c>
      <c r="AU262" s="11" t="s">
        <v>78</v>
      </c>
    </row>
    <row r="263" s="2" customFormat="1">
      <c r="A263" s="32"/>
      <c r="B263" s="33"/>
      <c r="C263" s="34"/>
      <c r="D263" s="197" t="s">
        <v>131</v>
      </c>
      <c r="E263" s="34"/>
      <c r="F263" s="202" t="s">
        <v>132</v>
      </c>
      <c r="G263" s="34"/>
      <c r="H263" s="34"/>
      <c r="I263" s="199"/>
      <c r="J263" s="34"/>
      <c r="K263" s="34"/>
      <c r="L263" s="38"/>
      <c r="M263" s="200"/>
      <c r="N263" s="201"/>
      <c r="O263" s="85"/>
      <c r="P263" s="85"/>
      <c r="Q263" s="85"/>
      <c r="R263" s="85"/>
      <c r="S263" s="85"/>
      <c r="T263" s="86"/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T263" s="11" t="s">
        <v>131</v>
      </c>
      <c r="AU263" s="11" t="s">
        <v>78</v>
      </c>
    </row>
    <row r="264" s="2" customFormat="1" ht="24.15" customHeight="1">
      <c r="A264" s="32"/>
      <c r="B264" s="33"/>
      <c r="C264" s="184" t="s">
        <v>357</v>
      </c>
      <c r="D264" s="184" t="s">
        <v>119</v>
      </c>
      <c r="E264" s="185" t="s">
        <v>358</v>
      </c>
      <c r="F264" s="186" t="s">
        <v>359</v>
      </c>
      <c r="G264" s="187" t="s">
        <v>122</v>
      </c>
      <c r="H264" s="188">
        <v>5000</v>
      </c>
      <c r="I264" s="189"/>
      <c r="J264" s="190">
        <f>ROUND(I264*H264,2)</f>
        <v>0</v>
      </c>
      <c r="K264" s="186" t="s">
        <v>123</v>
      </c>
      <c r="L264" s="38"/>
      <c r="M264" s="191" t="s">
        <v>1</v>
      </c>
      <c r="N264" s="192" t="s">
        <v>43</v>
      </c>
      <c r="O264" s="85"/>
      <c r="P264" s="193">
        <f>O264*H264</f>
        <v>0</v>
      </c>
      <c r="Q264" s="193">
        <v>0</v>
      </c>
      <c r="R264" s="193">
        <f>Q264*H264</f>
        <v>0</v>
      </c>
      <c r="S264" s="193">
        <v>0</v>
      </c>
      <c r="T264" s="194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95" t="s">
        <v>124</v>
      </c>
      <c r="AT264" s="195" t="s">
        <v>119</v>
      </c>
      <c r="AU264" s="195" t="s">
        <v>78</v>
      </c>
      <c r="AY264" s="11" t="s">
        <v>125</v>
      </c>
      <c r="BE264" s="196">
        <f>IF(N264="základní",J264,0)</f>
        <v>0</v>
      </c>
      <c r="BF264" s="196">
        <f>IF(N264="snížená",J264,0)</f>
        <v>0</v>
      </c>
      <c r="BG264" s="196">
        <f>IF(N264="zákl. přenesená",J264,0)</f>
        <v>0</v>
      </c>
      <c r="BH264" s="196">
        <f>IF(N264="sníž. přenesená",J264,0)</f>
        <v>0</v>
      </c>
      <c r="BI264" s="196">
        <f>IF(N264="nulová",J264,0)</f>
        <v>0</v>
      </c>
      <c r="BJ264" s="11" t="s">
        <v>86</v>
      </c>
      <c r="BK264" s="196">
        <f>ROUND(I264*H264,2)</f>
        <v>0</v>
      </c>
      <c r="BL264" s="11" t="s">
        <v>124</v>
      </c>
      <c r="BM264" s="195" t="s">
        <v>360</v>
      </c>
    </row>
    <row r="265" s="2" customFormat="1">
      <c r="A265" s="32"/>
      <c r="B265" s="33"/>
      <c r="C265" s="34"/>
      <c r="D265" s="197" t="s">
        <v>127</v>
      </c>
      <c r="E265" s="34"/>
      <c r="F265" s="198" t="s">
        <v>361</v>
      </c>
      <c r="G265" s="34"/>
      <c r="H265" s="34"/>
      <c r="I265" s="199"/>
      <c r="J265" s="34"/>
      <c r="K265" s="34"/>
      <c r="L265" s="38"/>
      <c r="M265" s="200"/>
      <c r="N265" s="201"/>
      <c r="O265" s="85"/>
      <c r="P265" s="85"/>
      <c r="Q265" s="85"/>
      <c r="R265" s="85"/>
      <c r="S265" s="85"/>
      <c r="T265" s="86"/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T265" s="11" t="s">
        <v>127</v>
      </c>
      <c r="AU265" s="11" t="s">
        <v>78</v>
      </c>
    </row>
    <row r="266" s="2" customFormat="1">
      <c r="A266" s="32"/>
      <c r="B266" s="33"/>
      <c r="C266" s="34"/>
      <c r="D266" s="197" t="s">
        <v>129</v>
      </c>
      <c r="E266" s="34"/>
      <c r="F266" s="202" t="s">
        <v>356</v>
      </c>
      <c r="G266" s="34"/>
      <c r="H266" s="34"/>
      <c r="I266" s="199"/>
      <c r="J266" s="34"/>
      <c r="K266" s="34"/>
      <c r="L266" s="38"/>
      <c r="M266" s="200"/>
      <c r="N266" s="201"/>
      <c r="O266" s="85"/>
      <c r="P266" s="85"/>
      <c r="Q266" s="85"/>
      <c r="R266" s="85"/>
      <c r="S266" s="85"/>
      <c r="T266" s="86"/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T266" s="11" t="s">
        <v>129</v>
      </c>
      <c r="AU266" s="11" t="s">
        <v>78</v>
      </c>
    </row>
    <row r="267" s="2" customFormat="1">
      <c r="A267" s="32"/>
      <c r="B267" s="33"/>
      <c r="C267" s="34"/>
      <c r="D267" s="197" t="s">
        <v>131</v>
      </c>
      <c r="E267" s="34"/>
      <c r="F267" s="202" t="s">
        <v>132</v>
      </c>
      <c r="G267" s="34"/>
      <c r="H267" s="34"/>
      <c r="I267" s="199"/>
      <c r="J267" s="34"/>
      <c r="K267" s="34"/>
      <c r="L267" s="38"/>
      <c r="M267" s="200"/>
      <c r="N267" s="201"/>
      <c r="O267" s="85"/>
      <c r="P267" s="85"/>
      <c r="Q267" s="85"/>
      <c r="R267" s="85"/>
      <c r="S267" s="85"/>
      <c r="T267" s="86"/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T267" s="11" t="s">
        <v>131</v>
      </c>
      <c r="AU267" s="11" t="s">
        <v>78</v>
      </c>
    </row>
    <row r="268" s="2" customFormat="1" ht="24.15" customHeight="1">
      <c r="A268" s="32"/>
      <c r="B268" s="33"/>
      <c r="C268" s="184" t="s">
        <v>362</v>
      </c>
      <c r="D268" s="184" t="s">
        <v>119</v>
      </c>
      <c r="E268" s="185" t="s">
        <v>363</v>
      </c>
      <c r="F268" s="186" t="s">
        <v>364</v>
      </c>
      <c r="G268" s="187" t="s">
        <v>122</v>
      </c>
      <c r="H268" s="188">
        <v>5000</v>
      </c>
      <c r="I268" s="189"/>
      <c r="J268" s="190">
        <f>ROUND(I268*H268,2)</f>
        <v>0</v>
      </c>
      <c r="K268" s="186" t="s">
        <v>123</v>
      </c>
      <c r="L268" s="38"/>
      <c r="M268" s="191" t="s">
        <v>1</v>
      </c>
      <c r="N268" s="192" t="s">
        <v>43</v>
      </c>
      <c r="O268" s="85"/>
      <c r="P268" s="193">
        <f>O268*H268</f>
        <v>0</v>
      </c>
      <c r="Q268" s="193">
        <v>0</v>
      </c>
      <c r="R268" s="193">
        <f>Q268*H268</f>
        <v>0</v>
      </c>
      <c r="S268" s="193">
        <v>0</v>
      </c>
      <c r="T268" s="194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95" t="s">
        <v>124</v>
      </c>
      <c r="AT268" s="195" t="s">
        <v>119</v>
      </c>
      <c r="AU268" s="195" t="s">
        <v>78</v>
      </c>
      <c r="AY268" s="11" t="s">
        <v>125</v>
      </c>
      <c r="BE268" s="196">
        <f>IF(N268="základní",J268,0)</f>
        <v>0</v>
      </c>
      <c r="BF268" s="196">
        <f>IF(N268="snížená",J268,0)</f>
        <v>0</v>
      </c>
      <c r="BG268" s="196">
        <f>IF(N268="zákl. přenesená",J268,0)</f>
        <v>0</v>
      </c>
      <c r="BH268" s="196">
        <f>IF(N268="sníž. přenesená",J268,0)</f>
        <v>0</v>
      </c>
      <c r="BI268" s="196">
        <f>IF(N268="nulová",J268,0)</f>
        <v>0</v>
      </c>
      <c r="BJ268" s="11" t="s">
        <v>86</v>
      </c>
      <c r="BK268" s="196">
        <f>ROUND(I268*H268,2)</f>
        <v>0</v>
      </c>
      <c r="BL268" s="11" t="s">
        <v>124</v>
      </c>
      <c r="BM268" s="195" t="s">
        <v>365</v>
      </c>
    </row>
    <row r="269" s="2" customFormat="1">
      <c r="A269" s="32"/>
      <c r="B269" s="33"/>
      <c r="C269" s="34"/>
      <c r="D269" s="197" t="s">
        <v>127</v>
      </c>
      <c r="E269" s="34"/>
      <c r="F269" s="198" t="s">
        <v>366</v>
      </c>
      <c r="G269" s="34"/>
      <c r="H269" s="34"/>
      <c r="I269" s="199"/>
      <c r="J269" s="34"/>
      <c r="K269" s="34"/>
      <c r="L269" s="38"/>
      <c r="M269" s="200"/>
      <c r="N269" s="201"/>
      <c r="O269" s="85"/>
      <c r="P269" s="85"/>
      <c r="Q269" s="85"/>
      <c r="R269" s="85"/>
      <c r="S269" s="85"/>
      <c r="T269" s="86"/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T269" s="11" t="s">
        <v>127</v>
      </c>
      <c r="AU269" s="11" t="s">
        <v>78</v>
      </c>
    </row>
    <row r="270" s="2" customFormat="1">
      <c r="A270" s="32"/>
      <c r="B270" s="33"/>
      <c r="C270" s="34"/>
      <c r="D270" s="197" t="s">
        <v>129</v>
      </c>
      <c r="E270" s="34"/>
      <c r="F270" s="202" t="s">
        <v>356</v>
      </c>
      <c r="G270" s="34"/>
      <c r="H270" s="34"/>
      <c r="I270" s="199"/>
      <c r="J270" s="34"/>
      <c r="K270" s="34"/>
      <c r="L270" s="38"/>
      <c r="M270" s="200"/>
      <c r="N270" s="201"/>
      <c r="O270" s="85"/>
      <c r="P270" s="85"/>
      <c r="Q270" s="85"/>
      <c r="R270" s="85"/>
      <c r="S270" s="85"/>
      <c r="T270" s="86"/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T270" s="11" t="s">
        <v>129</v>
      </c>
      <c r="AU270" s="11" t="s">
        <v>78</v>
      </c>
    </row>
    <row r="271" s="2" customFormat="1">
      <c r="A271" s="32"/>
      <c r="B271" s="33"/>
      <c r="C271" s="34"/>
      <c r="D271" s="197" t="s">
        <v>131</v>
      </c>
      <c r="E271" s="34"/>
      <c r="F271" s="202" t="s">
        <v>132</v>
      </c>
      <c r="G271" s="34"/>
      <c r="H271" s="34"/>
      <c r="I271" s="199"/>
      <c r="J271" s="34"/>
      <c r="K271" s="34"/>
      <c r="L271" s="38"/>
      <c r="M271" s="200"/>
      <c r="N271" s="201"/>
      <c r="O271" s="85"/>
      <c r="P271" s="85"/>
      <c r="Q271" s="85"/>
      <c r="R271" s="85"/>
      <c r="S271" s="85"/>
      <c r="T271" s="86"/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T271" s="11" t="s">
        <v>131</v>
      </c>
      <c r="AU271" s="11" t="s">
        <v>78</v>
      </c>
    </row>
    <row r="272" s="2" customFormat="1" ht="24.15" customHeight="1">
      <c r="A272" s="32"/>
      <c r="B272" s="33"/>
      <c r="C272" s="184" t="s">
        <v>367</v>
      </c>
      <c r="D272" s="184" t="s">
        <v>119</v>
      </c>
      <c r="E272" s="185" t="s">
        <v>368</v>
      </c>
      <c r="F272" s="186" t="s">
        <v>369</v>
      </c>
      <c r="G272" s="187" t="s">
        <v>122</v>
      </c>
      <c r="H272" s="188">
        <v>100</v>
      </c>
      <c r="I272" s="189"/>
      <c r="J272" s="190">
        <f>ROUND(I272*H272,2)</f>
        <v>0</v>
      </c>
      <c r="K272" s="186" t="s">
        <v>123</v>
      </c>
      <c r="L272" s="38"/>
      <c r="M272" s="191" t="s">
        <v>1</v>
      </c>
      <c r="N272" s="192" t="s">
        <v>43</v>
      </c>
      <c r="O272" s="85"/>
      <c r="P272" s="193">
        <f>O272*H272</f>
        <v>0</v>
      </c>
      <c r="Q272" s="193">
        <v>0</v>
      </c>
      <c r="R272" s="193">
        <f>Q272*H272</f>
        <v>0</v>
      </c>
      <c r="S272" s="193">
        <v>0</v>
      </c>
      <c r="T272" s="194">
        <f>S272*H272</f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95" t="s">
        <v>124</v>
      </c>
      <c r="AT272" s="195" t="s">
        <v>119</v>
      </c>
      <c r="AU272" s="195" t="s">
        <v>78</v>
      </c>
      <c r="AY272" s="11" t="s">
        <v>125</v>
      </c>
      <c r="BE272" s="196">
        <f>IF(N272="základní",J272,0)</f>
        <v>0</v>
      </c>
      <c r="BF272" s="196">
        <f>IF(N272="snížená",J272,0)</f>
        <v>0</v>
      </c>
      <c r="BG272" s="196">
        <f>IF(N272="zákl. přenesená",J272,0)</f>
        <v>0</v>
      </c>
      <c r="BH272" s="196">
        <f>IF(N272="sníž. přenesená",J272,0)</f>
        <v>0</v>
      </c>
      <c r="BI272" s="196">
        <f>IF(N272="nulová",J272,0)</f>
        <v>0</v>
      </c>
      <c r="BJ272" s="11" t="s">
        <v>86</v>
      </c>
      <c r="BK272" s="196">
        <f>ROUND(I272*H272,2)</f>
        <v>0</v>
      </c>
      <c r="BL272" s="11" t="s">
        <v>124</v>
      </c>
      <c r="BM272" s="195" t="s">
        <v>370</v>
      </c>
    </row>
    <row r="273" s="2" customFormat="1">
      <c r="A273" s="32"/>
      <c r="B273" s="33"/>
      <c r="C273" s="34"/>
      <c r="D273" s="197" t="s">
        <v>127</v>
      </c>
      <c r="E273" s="34"/>
      <c r="F273" s="198" t="s">
        <v>371</v>
      </c>
      <c r="G273" s="34"/>
      <c r="H273" s="34"/>
      <c r="I273" s="199"/>
      <c r="J273" s="34"/>
      <c r="K273" s="34"/>
      <c r="L273" s="38"/>
      <c r="M273" s="200"/>
      <c r="N273" s="201"/>
      <c r="O273" s="85"/>
      <c r="P273" s="85"/>
      <c r="Q273" s="85"/>
      <c r="R273" s="85"/>
      <c r="S273" s="85"/>
      <c r="T273" s="86"/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T273" s="11" t="s">
        <v>127</v>
      </c>
      <c r="AU273" s="11" t="s">
        <v>78</v>
      </c>
    </row>
    <row r="274" s="2" customFormat="1">
      <c r="A274" s="32"/>
      <c r="B274" s="33"/>
      <c r="C274" s="34"/>
      <c r="D274" s="197" t="s">
        <v>129</v>
      </c>
      <c r="E274" s="34"/>
      <c r="F274" s="202" t="s">
        <v>372</v>
      </c>
      <c r="G274" s="34"/>
      <c r="H274" s="34"/>
      <c r="I274" s="199"/>
      <c r="J274" s="34"/>
      <c r="K274" s="34"/>
      <c r="L274" s="38"/>
      <c r="M274" s="200"/>
      <c r="N274" s="201"/>
      <c r="O274" s="85"/>
      <c r="P274" s="85"/>
      <c r="Q274" s="85"/>
      <c r="R274" s="85"/>
      <c r="S274" s="85"/>
      <c r="T274" s="86"/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T274" s="11" t="s">
        <v>129</v>
      </c>
      <c r="AU274" s="11" t="s">
        <v>78</v>
      </c>
    </row>
    <row r="275" s="2" customFormat="1">
      <c r="A275" s="32"/>
      <c r="B275" s="33"/>
      <c r="C275" s="34"/>
      <c r="D275" s="197" t="s">
        <v>131</v>
      </c>
      <c r="E275" s="34"/>
      <c r="F275" s="202" t="s">
        <v>373</v>
      </c>
      <c r="G275" s="34"/>
      <c r="H275" s="34"/>
      <c r="I275" s="199"/>
      <c r="J275" s="34"/>
      <c r="K275" s="34"/>
      <c r="L275" s="38"/>
      <c r="M275" s="200"/>
      <c r="N275" s="201"/>
      <c r="O275" s="85"/>
      <c r="P275" s="85"/>
      <c r="Q275" s="85"/>
      <c r="R275" s="85"/>
      <c r="S275" s="85"/>
      <c r="T275" s="86"/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T275" s="11" t="s">
        <v>131</v>
      </c>
      <c r="AU275" s="11" t="s">
        <v>78</v>
      </c>
    </row>
    <row r="276" s="2" customFormat="1" ht="24.15" customHeight="1">
      <c r="A276" s="32"/>
      <c r="B276" s="33"/>
      <c r="C276" s="184" t="s">
        <v>374</v>
      </c>
      <c r="D276" s="184" t="s">
        <v>119</v>
      </c>
      <c r="E276" s="185" t="s">
        <v>375</v>
      </c>
      <c r="F276" s="186" t="s">
        <v>376</v>
      </c>
      <c r="G276" s="187" t="s">
        <v>122</v>
      </c>
      <c r="H276" s="188">
        <v>100</v>
      </c>
      <c r="I276" s="189"/>
      <c r="J276" s="190">
        <f>ROUND(I276*H276,2)</f>
        <v>0</v>
      </c>
      <c r="K276" s="186" t="s">
        <v>123</v>
      </c>
      <c r="L276" s="38"/>
      <c r="M276" s="191" t="s">
        <v>1</v>
      </c>
      <c r="N276" s="192" t="s">
        <v>43</v>
      </c>
      <c r="O276" s="85"/>
      <c r="P276" s="193">
        <f>O276*H276</f>
        <v>0</v>
      </c>
      <c r="Q276" s="193">
        <v>0</v>
      </c>
      <c r="R276" s="193">
        <f>Q276*H276</f>
        <v>0</v>
      </c>
      <c r="S276" s="193">
        <v>0</v>
      </c>
      <c r="T276" s="194">
        <f>S276*H276</f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95" t="s">
        <v>124</v>
      </c>
      <c r="AT276" s="195" t="s">
        <v>119</v>
      </c>
      <c r="AU276" s="195" t="s">
        <v>78</v>
      </c>
      <c r="AY276" s="11" t="s">
        <v>125</v>
      </c>
      <c r="BE276" s="196">
        <f>IF(N276="základní",J276,0)</f>
        <v>0</v>
      </c>
      <c r="BF276" s="196">
        <f>IF(N276="snížená",J276,0)</f>
        <v>0</v>
      </c>
      <c r="BG276" s="196">
        <f>IF(N276="zákl. přenesená",J276,0)</f>
        <v>0</v>
      </c>
      <c r="BH276" s="196">
        <f>IF(N276="sníž. přenesená",J276,0)</f>
        <v>0</v>
      </c>
      <c r="BI276" s="196">
        <f>IF(N276="nulová",J276,0)</f>
        <v>0</v>
      </c>
      <c r="BJ276" s="11" t="s">
        <v>86</v>
      </c>
      <c r="BK276" s="196">
        <f>ROUND(I276*H276,2)</f>
        <v>0</v>
      </c>
      <c r="BL276" s="11" t="s">
        <v>124</v>
      </c>
      <c r="BM276" s="195" t="s">
        <v>377</v>
      </c>
    </row>
    <row r="277" s="2" customFormat="1">
      <c r="A277" s="32"/>
      <c r="B277" s="33"/>
      <c r="C277" s="34"/>
      <c r="D277" s="197" t="s">
        <v>127</v>
      </c>
      <c r="E277" s="34"/>
      <c r="F277" s="198" t="s">
        <v>378</v>
      </c>
      <c r="G277" s="34"/>
      <c r="H277" s="34"/>
      <c r="I277" s="199"/>
      <c r="J277" s="34"/>
      <c r="K277" s="34"/>
      <c r="L277" s="38"/>
      <c r="M277" s="200"/>
      <c r="N277" s="201"/>
      <c r="O277" s="85"/>
      <c r="P277" s="85"/>
      <c r="Q277" s="85"/>
      <c r="R277" s="85"/>
      <c r="S277" s="85"/>
      <c r="T277" s="86"/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T277" s="11" t="s">
        <v>127</v>
      </c>
      <c r="AU277" s="11" t="s">
        <v>78</v>
      </c>
    </row>
    <row r="278" s="2" customFormat="1">
      <c r="A278" s="32"/>
      <c r="B278" s="33"/>
      <c r="C278" s="34"/>
      <c r="D278" s="197" t="s">
        <v>129</v>
      </c>
      <c r="E278" s="34"/>
      <c r="F278" s="202" t="s">
        <v>372</v>
      </c>
      <c r="G278" s="34"/>
      <c r="H278" s="34"/>
      <c r="I278" s="199"/>
      <c r="J278" s="34"/>
      <c r="K278" s="34"/>
      <c r="L278" s="38"/>
      <c r="M278" s="200"/>
      <c r="N278" s="201"/>
      <c r="O278" s="85"/>
      <c r="P278" s="85"/>
      <c r="Q278" s="85"/>
      <c r="R278" s="85"/>
      <c r="S278" s="85"/>
      <c r="T278" s="86"/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T278" s="11" t="s">
        <v>129</v>
      </c>
      <c r="AU278" s="11" t="s">
        <v>78</v>
      </c>
    </row>
    <row r="279" s="2" customFormat="1">
      <c r="A279" s="32"/>
      <c r="B279" s="33"/>
      <c r="C279" s="34"/>
      <c r="D279" s="197" t="s">
        <v>131</v>
      </c>
      <c r="E279" s="34"/>
      <c r="F279" s="202" t="s">
        <v>373</v>
      </c>
      <c r="G279" s="34"/>
      <c r="H279" s="34"/>
      <c r="I279" s="199"/>
      <c r="J279" s="34"/>
      <c r="K279" s="34"/>
      <c r="L279" s="38"/>
      <c r="M279" s="200"/>
      <c r="N279" s="201"/>
      <c r="O279" s="85"/>
      <c r="P279" s="85"/>
      <c r="Q279" s="85"/>
      <c r="R279" s="85"/>
      <c r="S279" s="85"/>
      <c r="T279" s="86"/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T279" s="11" t="s">
        <v>131</v>
      </c>
      <c r="AU279" s="11" t="s">
        <v>78</v>
      </c>
    </row>
    <row r="280" s="2" customFormat="1" ht="24.15" customHeight="1">
      <c r="A280" s="32"/>
      <c r="B280" s="33"/>
      <c r="C280" s="184" t="s">
        <v>379</v>
      </c>
      <c r="D280" s="184" t="s">
        <v>119</v>
      </c>
      <c r="E280" s="185" t="s">
        <v>380</v>
      </c>
      <c r="F280" s="186" t="s">
        <v>381</v>
      </c>
      <c r="G280" s="187" t="s">
        <v>122</v>
      </c>
      <c r="H280" s="188">
        <v>100</v>
      </c>
      <c r="I280" s="189"/>
      <c r="J280" s="190">
        <f>ROUND(I280*H280,2)</f>
        <v>0</v>
      </c>
      <c r="K280" s="186" t="s">
        <v>123</v>
      </c>
      <c r="L280" s="38"/>
      <c r="M280" s="191" t="s">
        <v>1</v>
      </c>
      <c r="N280" s="192" t="s">
        <v>43</v>
      </c>
      <c r="O280" s="85"/>
      <c r="P280" s="193">
        <f>O280*H280</f>
        <v>0</v>
      </c>
      <c r="Q280" s="193">
        <v>0</v>
      </c>
      <c r="R280" s="193">
        <f>Q280*H280</f>
        <v>0</v>
      </c>
      <c r="S280" s="193">
        <v>0</v>
      </c>
      <c r="T280" s="194">
        <f>S280*H280</f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95" t="s">
        <v>124</v>
      </c>
      <c r="AT280" s="195" t="s">
        <v>119</v>
      </c>
      <c r="AU280" s="195" t="s">
        <v>78</v>
      </c>
      <c r="AY280" s="11" t="s">
        <v>125</v>
      </c>
      <c r="BE280" s="196">
        <f>IF(N280="základní",J280,0)</f>
        <v>0</v>
      </c>
      <c r="BF280" s="196">
        <f>IF(N280="snížená",J280,0)</f>
        <v>0</v>
      </c>
      <c r="BG280" s="196">
        <f>IF(N280="zákl. přenesená",J280,0)</f>
        <v>0</v>
      </c>
      <c r="BH280" s="196">
        <f>IF(N280="sníž. přenesená",J280,0)</f>
        <v>0</v>
      </c>
      <c r="BI280" s="196">
        <f>IF(N280="nulová",J280,0)</f>
        <v>0</v>
      </c>
      <c r="BJ280" s="11" t="s">
        <v>86</v>
      </c>
      <c r="BK280" s="196">
        <f>ROUND(I280*H280,2)</f>
        <v>0</v>
      </c>
      <c r="BL280" s="11" t="s">
        <v>124</v>
      </c>
      <c r="BM280" s="195" t="s">
        <v>382</v>
      </c>
    </row>
    <row r="281" s="2" customFormat="1">
      <c r="A281" s="32"/>
      <c r="B281" s="33"/>
      <c r="C281" s="34"/>
      <c r="D281" s="197" t="s">
        <v>127</v>
      </c>
      <c r="E281" s="34"/>
      <c r="F281" s="198" t="s">
        <v>383</v>
      </c>
      <c r="G281" s="34"/>
      <c r="H281" s="34"/>
      <c r="I281" s="199"/>
      <c r="J281" s="34"/>
      <c r="K281" s="34"/>
      <c r="L281" s="38"/>
      <c r="M281" s="200"/>
      <c r="N281" s="201"/>
      <c r="O281" s="85"/>
      <c r="P281" s="85"/>
      <c r="Q281" s="85"/>
      <c r="R281" s="85"/>
      <c r="S281" s="85"/>
      <c r="T281" s="86"/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T281" s="11" t="s">
        <v>127</v>
      </c>
      <c r="AU281" s="11" t="s">
        <v>78</v>
      </c>
    </row>
    <row r="282" s="2" customFormat="1">
      <c r="A282" s="32"/>
      <c r="B282" s="33"/>
      <c r="C282" s="34"/>
      <c r="D282" s="197" t="s">
        <v>129</v>
      </c>
      <c r="E282" s="34"/>
      <c r="F282" s="202" t="s">
        <v>372</v>
      </c>
      <c r="G282" s="34"/>
      <c r="H282" s="34"/>
      <c r="I282" s="199"/>
      <c r="J282" s="34"/>
      <c r="K282" s="34"/>
      <c r="L282" s="38"/>
      <c r="M282" s="200"/>
      <c r="N282" s="201"/>
      <c r="O282" s="85"/>
      <c r="P282" s="85"/>
      <c r="Q282" s="85"/>
      <c r="R282" s="85"/>
      <c r="S282" s="85"/>
      <c r="T282" s="86"/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T282" s="11" t="s">
        <v>129</v>
      </c>
      <c r="AU282" s="11" t="s">
        <v>78</v>
      </c>
    </row>
    <row r="283" s="2" customFormat="1">
      <c r="A283" s="32"/>
      <c r="B283" s="33"/>
      <c r="C283" s="34"/>
      <c r="D283" s="197" t="s">
        <v>131</v>
      </c>
      <c r="E283" s="34"/>
      <c r="F283" s="202" t="s">
        <v>373</v>
      </c>
      <c r="G283" s="34"/>
      <c r="H283" s="34"/>
      <c r="I283" s="199"/>
      <c r="J283" s="34"/>
      <c r="K283" s="34"/>
      <c r="L283" s="38"/>
      <c r="M283" s="200"/>
      <c r="N283" s="201"/>
      <c r="O283" s="85"/>
      <c r="P283" s="85"/>
      <c r="Q283" s="85"/>
      <c r="R283" s="85"/>
      <c r="S283" s="85"/>
      <c r="T283" s="86"/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T283" s="11" t="s">
        <v>131</v>
      </c>
      <c r="AU283" s="11" t="s">
        <v>78</v>
      </c>
    </row>
    <row r="284" s="2" customFormat="1" ht="24.15" customHeight="1">
      <c r="A284" s="32"/>
      <c r="B284" s="33"/>
      <c r="C284" s="184" t="s">
        <v>384</v>
      </c>
      <c r="D284" s="184" t="s">
        <v>119</v>
      </c>
      <c r="E284" s="185" t="s">
        <v>385</v>
      </c>
      <c r="F284" s="186" t="s">
        <v>386</v>
      </c>
      <c r="G284" s="187" t="s">
        <v>122</v>
      </c>
      <c r="H284" s="188">
        <v>100</v>
      </c>
      <c r="I284" s="189"/>
      <c r="J284" s="190">
        <f>ROUND(I284*H284,2)</f>
        <v>0</v>
      </c>
      <c r="K284" s="186" t="s">
        <v>123</v>
      </c>
      <c r="L284" s="38"/>
      <c r="M284" s="191" t="s">
        <v>1</v>
      </c>
      <c r="N284" s="192" t="s">
        <v>43</v>
      </c>
      <c r="O284" s="85"/>
      <c r="P284" s="193">
        <f>O284*H284</f>
        <v>0</v>
      </c>
      <c r="Q284" s="193">
        <v>0</v>
      </c>
      <c r="R284" s="193">
        <f>Q284*H284</f>
        <v>0</v>
      </c>
      <c r="S284" s="193">
        <v>0</v>
      </c>
      <c r="T284" s="194">
        <f>S284*H284</f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95" t="s">
        <v>124</v>
      </c>
      <c r="AT284" s="195" t="s">
        <v>119</v>
      </c>
      <c r="AU284" s="195" t="s">
        <v>78</v>
      </c>
      <c r="AY284" s="11" t="s">
        <v>125</v>
      </c>
      <c r="BE284" s="196">
        <f>IF(N284="základní",J284,0)</f>
        <v>0</v>
      </c>
      <c r="BF284" s="196">
        <f>IF(N284="snížená",J284,0)</f>
        <v>0</v>
      </c>
      <c r="BG284" s="196">
        <f>IF(N284="zákl. přenesená",J284,0)</f>
        <v>0</v>
      </c>
      <c r="BH284" s="196">
        <f>IF(N284="sníž. přenesená",J284,0)</f>
        <v>0</v>
      </c>
      <c r="BI284" s="196">
        <f>IF(N284="nulová",J284,0)</f>
        <v>0</v>
      </c>
      <c r="BJ284" s="11" t="s">
        <v>86</v>
      </c>
      <c r="BK284" s="196">
        <f>ROUND(I284*H284,2)</f>
        <v>0</v>
      </c>
      <c r="BL284" s="11" t="s">
        <v>124</v>
      </c>
      <c r="BM284" s="195" t="s">
        <v>387</v>
      </c>
    </row>
    <row r="285" s="2" customFormat="1">
      <c r="A285" s="32"/>
      <c r="B285" s="33"/>
      <c r="C285" s="34"/>
      <c r="D285" s="197" t="s">
        <v>127</v>
      </c>
      <c r="E285" s="34"/>
      <c r="F285" s="198" t="s">
        <v>388</v>
      </c>
      <c r="G285" s="34"/>
      <c r="H285" s="34"/>
      <c r="I285" s="199"/>
      <c r="J285" s="34"/>
      <c r="K285" s="34"/>
      <c r="L285" s="38"/>
      <c r="M285" s="200"/>
      <c r="N285" s="201"/>
      <c r="O285" s="85"/>
      <c r="P285" s="85"/>
      <c r="Q285" s="85"/>
      <c r="R285" s="85"/>
      <c r="S285" s="85"/>
      <c r="T285" s="86"/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T285" s="11" t="s">
        <v>127</v>
      </c>
      <c r="AU285" s="11" t="s">
        <v>78</v>
      </c>
    </row>
    <row r="286" s="2" customFormat="1">
      <c r="A286" s="32"/>
      <c r="B286" s="33"/>
      <c r="C286" s="34"/>
      <c r="D286" s="197" t="s">
        <v>129</v>
      </c>
      <c r="E286" s="34"/>
      <c r="F286" s="202" t="s">
        <v>372</v>
      </c>
      <c r="G286" s="34"/>
      <c r="H286" s="34"/>
      <c r="I286" s="199"/>
      <c r="J286" s="34"/>
      <c r="K286" s="34"/>
      <c r="L286" s="38"/>
      <c r="M286" s="200"/>
      <c r="N286" s="201"/>
      <c r="O286" s="85"/>
      <c r="P286" s="85"/>
      <c r="Q286" s="85"/>
      <c r="R286" s="85"/>
      <c r="S286" s="85"/>
      <c r="T286" s="86"/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T286" s="11" t="s">
        <v>129</v>
      </c>
      <c r="AU286" s="11" t="s">
        <v>78</v>
      </c>
    </row>
    <row r="287" s="2" customFormat="1">
      <c r="A287" s="32"/>
      <c r="B287" s="33"/>
      <c r="C287" s="34"/>
      <c r="D287" s="197" t="s">
        <v>131</v>
      </c>
      <c r="E287" s="34"/>
      <c r="F287" s="202" t="s">
        <v>373</v>
      </c>
      <c r="G287" s="34"/>
      <c r="H287" s="34"/>
      <c r="I287" s="199"/>
      <c r="J287" s="34"/>
      <c r="K287" s="34"/>
      <c r="L287" s="38"/>
      <c r="M287" s="200"/>
      <c r="N287" s="201"/>
      <c r="O287" s="85"/>
      <c r="P287" s="85"/>
      <c r="Q287" s="85"/>
      <c r="R287" s="85"/>
      <c r="S287" s="85"/>
      <c r="T287" s="86"/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T287" s="11" t="s">
        <v>131</v>
      </c>
      <c r="AU287" s="11" t="s">
        <v>78</v>
      </c>
    </row>
    <row r="288" s="2" customFormat="1" ht="21.75" customHeight="1">
      <c r="A288" s="32"/>
      <c r="B288" s="33"/>
      <c r="C288" s="184" t="s">
        <v>389</v>
      </c>
      <c r="D288" s="184" t="s">
        <v>119</v>
      </c>
      <c r="E288" s="185" t="s">
        <v>390</v>
      </c>
      <c r="F288" s="186" t="s">
        <v>391</v>
      </c>
      <c r="G288" s="187" t="s">
        <v>122</v>
      </c>
      <c r="H288" s="188">
        <v>500</v>
      </c>
      <c r="I288" s="189"/>
      <c r="J288" s="190">
        <f>ROUND(I288*H288,2)</f>
        <v>0</v>
      </c>
      <c r="K288" s="186" t="s">
        <v>123</v>
      </c>
      <c r="L288" s="38"/>
      <c r="M288" s="191" t="s">
        <v>1</v>
      </c>
      <c r="N288" s="192" t="s">
        <v>43</v>
      </c>
      <c r="O288" s="85"/>
      <c r="P288" s="193">
        <f>O288*H288</f>
        <v>0</v>
      </c>
      <c r="Q288" s="193">
        <v>0</v>
      </c>
      <c r="R288" s="193">
        <f>Q288*H288</f>
        <v>0</v>
      </c>
      <c r="S288" s="193">
        <v>0</v>
      </c>
      <c r="T288" s="194">
        <f>S288*H288</f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95" t="s">
        <v>124</v>
      </c>
      <c r="AT288" s="195" t="s">
        <v>119</v>
      </c>
      <c r="AU288" s="195" t="s">
        <v>78</v>
      </c>
      <c r="AY288" s="11" t="s">
        <v>125</v>
      </c>
      <c r="BE288" s="196">
        <f>IF(N288="základní",J288,0)</f>
        <v>0</v>
      </c>
      <c r="BF288" s="196">
        <f>IF(N288="snížená",J288,0)</f>
        <v>0</v>
      </c>
      <c r="BG288" s="196">
        <f>IF(N288="zákl. přenesená",J288,0)</f>
        <v>0</v>
      </c>
      <c r="BH288" s="196">
        <f>IF(N288="sníž. přenesená",J288,0)</f>
        <v>0</v>
      </c>
      <c r="BI288" s="196">
        <f>IF(N288="nulová",J288,0)</f>
        <v>0</v>
      </c>
      <c r="BJ288" s="11" t="s">
        <v>86</v>
      </c>
      <c r="BK288" s="196">
        <f>ROUND(I288*H288,2)</f>
        <v>0</v>
      </c>
      <c r="BL288" s="11" t="s">
        <v>124</v>
      </c>
      <c r="BM288" s="195" t="s">
        <v>392</v>
      </c>
    </row>
    <row r="289" s="2" customFormat="1">
      <c r="A289" s="32"/>
      <c r="B289" s="33"/>
      <c r="C289" s="34"/>
      <c r="D289" s="197" t="s">
        <v>127</v>
      </c>
      <c r="E289" s="34"/>
      <c r="F289" s="198" t="s">
        <v>393</v>
      </c>
      <c r="G289" s="34"/>
      <c r="H289" s="34"/>
      <c r="I289" s="199"/>
      <c r="J289" s="34"/>
      <c r="K289" s="34"/>
      <c r="L289" s="38"/>
      <c r="M289" s="200"/>
      <c r="N289" s="201"/>
      <c r="O289" s="85"/>
      <c r="P289" s="85"/>
      <c r="Q289" s="85"/>
      <c r="R289" s="85"/>
      <c r="S289" s="85"/>
      <c r="T289" s="86"/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T289" s="11" t="s">
        <v>127</v>
      </c>
      <c r="AU289" s="11" t="s">
        <v>78</v>
      </c>
    </row>
    <row r="290" s="2" customFormat="1">
      <c r="A290" s="32"/>
      <c r="B290" s="33"/>
      <c r="C290" s="34"/>
      <c r="D290" s="197" t="s">
        <v>129</v>
      </c>
      <c r="E290" s="34"/>
      <c r="F290" s="202" t="s">
        <v>394</v>
      </c>
      <c r="G290" s="34"/>
      <c r="H290" s="34"/>
      <c r="I290" s="199"/>
      <c r="J290" s="34"/>
      <c r="K290" s="34"/>
      <c r="L290" s="38"/>
      <c r="M290" s="200"/>
      <c r="N290" s="201"/>
      <c r="O290" s="85"/>
      <c r="P290" s="85"/>
      <c r="Q290" s="85"/>
      <c r="R290" s="85"/>
      <c r="S290" s="85"/>
      <c r="T290" s="86"/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T290" s="11" t="s">
        <v>129</v>
      </c>
      <c r="AU290" s="11" t="s">
        <v>78</v>
      </c>
    </row>
    <row r="291" s="2" customFormat="1">
      <c r="A291" s="32"/>
      <c r="B291" s="33"/>
      <c r="C291" s="34"/>
      <c r="D291" s="197" t="s">
        <v>131</v>
      </c>
      <c r="E291" s="34"/>
      <c r="F291" s="202" t="s">
        <v>132</v>
      </c>
      <c r="G291" s="34"/>
      <c r="H291" s="34"/>
      <c r="I291" s="199"/>
      <c r="J291" s="34"/>
      <c r="K291" s="34"/>
      <c r="L291" s="38"/>
      <c r="M291" s="200"/>
      <c r="N291" s="201"/>
      <c r="O291" s="85"/>
      <c r="P291" s="85"/>
      <c r="Q291" s="85"/>
      <c r="R291" s="85"/>
      <c r="S291" s="85"/>
      <c r="T291" s="86"/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T291" s="11" t="s">
        <v>131</v>
      </c>
      <c r="AU291" s="11" t="s">
        <v>78</v>
      </c>
    </row>
    <row r="292" s="2" customFormat="1" ht="24.15" customHeight="1">
      <c r="A292" s="32"/>
      <c r="B292" s="33"/>
      <c r="C292" s="184" t="s">
        <v>395</v>
      </c>
      <c r="D292" s="184" t="s">
        <v>119</v>
      </c>
      <c r="E292" s="185" t="s">
        <v>396</v>
      </c>
      <c r="F292" s="186" t="s">
        <v>397</v>
      </c>
      <c r="G292" s="187" t="s">
        <v>122</v>
      </c>
      <c r="H292" s="188">
        <v>500</v>
      </c>
      <c r="I292" s="189"/>
      <c r="J292" s="190">
        <f>ROUND(I292*H292,2)</f>
        <v>0</v>
      </c>
      <c r="K292" s="186" t="s">
        <v>123</v>
      </c>
      <c r="L292" s="38"/>
      <c r="M292" s="191" t="s">
        <v>1</v>
      </c>
      <c r="N292" s="192" t="s">
        <v>43</v>
      </c>
      <c r="O292" s="85"/>
      <c r="P292" s="193">
        <f>O292*H292</f>
        <v>0</v>
      </c>
      <c r="Q292" s="193">
        <v>0</v>
      </c>
      <c r="R292" s="193">
        <f>Q292*H292</f>
        <v>0</v>
      </c>
      <c r="S292" s="193">
        <v>0</v>
      </c>
      <c r="T292" s="194">
        <f>S292*H292</f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95" t="s">
        <v>124</v>
      </c>
      <c r="AT292" s="195" t="s">
        <v>119</v>
      </c>
      <c r="AU292" s="195" t="s">
        <v>78</v>
      </c>
      <c r="AY292" s="11" t="s">
        <v>125</v>
      </c>
      <c r="BE292" s="196">
        <f>IF(N292="základní",J292,0)</f>
        <v>0</v>
      </c>
      <c r="BF292" s="196">
        <f>IF(N292="snížená",J292,0)</f>
        <v>0</v>
      </c>
      <c r="BG292" s="196">
        <f>IF(N292="zákl. přenesená",J292,0)</f>
        <v>0</v>
      </c>
      <c r="BH292" s="196">
        <f>IF(N292="sníž. přenesená",J292,0)</f>
        <v>0</v>
      </c>
      <c r="BI292" s="196">
        <f>IF(N292="nulová",J292,0)</f>
        <v>0</v>
      </c>
      <c r="BJ292" s="11" t="s">
        <v>86</v>
      </c>
      <c r="BK292" s="196">
        <f>ROUND(I292*H292,2)</f>
        <v>0</v>
      </c>
      <c r="BL292" s="11" t="s">
        <v>124</v>
      </c>
      <c r="BM292" s="195" t="s">
        <v>398</v>
      </c>
    </row>
    <row r="293" s="2" customFormat="1">
      <c r="A293" s="32"/>
      <c r="B293" s="33"/>
      <c r="C293" s="34"/>
      <c r="D293" s="197" t="s">
        <v>127</v>
      </c>
      <c r="E293" s="34"/>
      <c r="F293" s="198" t="s">
        <v>399</v>
      </c>
      <c r="G293" s="34"/>
      <c r="H293" s="34"/>
      <c r="I293" s="199"/>
      <c r="J293" s="34"/>
      <c r="K293" s="34"/>
      <c r="L293" s="38"/>
      <c r="M293" s="200"/>
      <c r="N293" s="201"/>
      <c r="O293" s="85"/>
      <c r="P293" s="85"/>
      <c r="Q293" s="85"/>
      <c r="R293" s="85"/>
      <c r="S293" s="85"/>
      <c r="T293" s="86"/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T293" s="11" t="s">
        <v>127</v>
      </c>
      <c r="AU293" s="11" t="s">
        <v>78</v>
      </c>
    </row>
    <row r="294" s="2" customFormat="1">
      <c r="A294" s="32"/>
      <c r="B294" s="33"/>
      <c r="C294" s="34"/>
      <c r="D294" s="197" t="s">
        <v>129</v>
      </c>
      <c r="E294" s="34"/>
      <c r="F294" s="202" t="s">
        <v>394</v>
      </c>
      <c r="G294" s="34"/>
      <c r="H294" s="34"/>
      <c r="I294" s="199"/>
      <c r="J294" s="34"/>
      <c r="K294" s="34"/>
      <c r="L294" s="38"/>
      <c r="M294" s="200"/>
      <c r="N294" s="201"/>
      <c r="O294" s="85"/>
      <c r="P294" s="85"/>
      <c r="Q294" s="85"/>
      <c r="R294" s="85"/>
      <c r="S294" s="85"/>
      <c r="T294" s="86"/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T294" s="11" t="s">
        <v>129</v>
      </c>
      <c r="AU294" s="11" t="s">
        <v>78</v>
      </c>
    </row>
    <row r="295" s="2" customFormat="1">
      <c r="A295" s="32"/>
      <c r="B295" s="33"/>
      <c r="C295" s="34"/>
      <c r="D295" s="197" t="s">
        <v>131</v>
      </c>
      <c r="E295" s="34"/>
      <c r="F295" s="202" t="s">
        <v>132</v>
      </c>
      <c r="G295" s="34"/>
      <c r="H295" s="34"/>
      <c r="I295" s="199"/>
      <c r="J295" s="34"/>
      <c r="K295" s="34"/>
      <c r="L295" s="38"/>
      <c r="M295" s="200"/>
      <c r="N295" s="201"/>
      <c r="O295" s="85"/>
      <c r="P295" s="85"/>
      <c r="Q295" s="85"/>
      <c r="R295" s="85"/>
      <c r="S295" s="85"/>
      <c r="T295" s="86"/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T295" s="11" t="s">
        <v>131</v>
      </c>
      <c r="AU295" s="11" t="s">
        <v>78</v>
      </c>
    </row>
    <row r="296" s="2" customFormat="1" ht="24.15" customHeight="1">
      <c r="A296" s="32"/>
      <c r="B296" s="33"/>
      <c r="C296" s="184" t="s">
        <v>400</v>
      </c>
      <c r="D296" s="184" t="s">
        <v>119</v>
      </c>
      <c r="E296" s="185" t="s">
        <v>401</v>
      </c>
      <c r="F296" s="186" t="s">
        <v>402</v>
      </c>
      <c r="G296" s="187" t="s">
        <v>122</v>
      </c>
      <c r="H296" s="188">
        <v>500</v>
      </c>
      <c r="I296" s="189"/>
      <c r="J296" s="190">
        <f>ROUND(I296*H296,2)</f>
        <v>0</v>
      </c>
      <c r="K296" s="186" t="s">
        <v>123</v>
      </c>
      <c r="L296" s="38"/>
      <c r="M296" s="191" t="s">
        <v>1</v>
      </c>
      <c r="N296" s="192" t="s">
        <v>43</v>
      </c>
      <c r="O296" s="85"/>
      <c r="P296" s="193">
        <f>O296*H296</f>
        <v>0</v>
      </c>
      <c r="Q296" s="193">
        <v>0</v>
      </c>
      <c r="R296" s="193">
        <f>Q296*H296</f>
        <v>0</v>
      </c>
      <c r="S296" s="193">
        <v>0</v>
      </c>
      <c r="T296" s="194">
        <f>S296*H296</f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95" t="s">
        <v>124</v>
      </c>
      <c r="AT296" s="195" t="s">
        <v>119</v>
      </c>
      <c r="AU296" s="195" t="s">
        <v>78</v>
      </c>
      <c r="AY296" s="11" t="s">
        <v>125</v>
      </c>
      <c r="BE296" s="196">
        <f>IF(N296="základní",J296,0)</f>
        <v>0</v>
      </c>
      <c r="BF296" s="196">
        <f>IF(N296="snížená",J296,0)</f>
        <v>0</v>
      </c>
      <c r="BG296" s="196">
        <f>IF(N296="zákl. přenesená",J296,0)</f>
        <v>0</v>
      </c>
      <c r="BH296" s="196">
        <f>IF(N296="sníž. přenesená",J296,0)</f>
        <v>0</v>
      </c>
      <c r="BI296" s="196">
        <f>IF(N296="nulová",J296,0)</f>
        <v>0</v>
      </c>
      <c r="BJ296" s="11" t="s">
        <v>86</v>
      </c>
      <c r="BK296" s="196">
        <f>ROUND(I296*H296,2)</f>
        <v>0</v>
      </c>
      <c r="BL296" s="11" t="s">
        <v>124</v>
      </c>
      <c r="BM296" s="195" t="s">
        <v>403</v>
      </c>
    </row>
    <row r="297" s="2" customFormat="1">
      <c r="A297" s="32"/>
      <c r="B297" s="33"/>
      <c r="C297" s="34"/>
      <c r="D297" s="197" t="s">
        <v>127</v>
      </c>
      <c r="E297" s="34"/>
      <c r="F297" s="198" t="s">
        <v>404</v>
      </c>
      <c r="G297" s="34"/>
      <c r="H297" s="34"/>
      <c r="I297" s="199"/>
      <c r="J297" s="34"/>
      <c r="K297" s="34"/>
      <c r="L297" s="38"/>
      <c r="M297" s="200"/>
      <c r="N297" s="201"/>
      <c r="O297" s="85"/>
      <c r="P297" s="85"/>
      <c r="Q297" s="85"/>
      <c r="R297" s="85"/>
      <c r="S297" s="85"/>
      <c r="T297" s="86"/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T297" s="11" t="s">
        <v>127</v>
      </c>
      <c r="AU297" s="11" t="s">
        <v>78</v>
      </c>
    </row>
    <row r="298" s="2" customFormat="1">
      <c r="A298" s="32"/>
      <c r="B298" s="33"/>
      <c r="C298" s="34"/>
      <c r="D298" s="197" t="s">
        <v>129</v>
      </c>
      <c r="E298" s="34"/>
      <c r="F298" s="202" t="s">
        <v>394</v>
      </c>
      <c r="G298" s="34"/>
      <c r="H298" s="34"/>
      <c r="I298" s="199"/>
      <c r="J298" s="34"/>
      <c r="K298" s="34"/>
      <c r="L298" s="38"/>
      <c r="M298" s="200"/>
      <c r="N298" s="201"/>
      <c r="O298" s="85"/>
      <c r="P298" s="85"/>
      <c r="Q298" s="85"/>
      <c r="R298" s="85"/>
      <c r="S298" s="85"/>
      <c r="T298" s="86"/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T298" s="11" t="s">
        <v>129</v>
      </c>
      <c r="AU298" s="11" t="s">
        <v>78</v>
      </c>
    </row>
    <row r="299" s="2" customFormat="1">
      <c r="A299" s="32"/>
      <c r="B299" s="33"/>
      <c r="C299" s="34"/>
      <c r="D299" s="197" t="s">
        <v>131</v>
      </c>
      <c r="E299" s="34"/>
      <c r="F299" s="202" t="s">
        <v>132</v>
      </c>
      <c r="G299" s="34"/>
      <c r="H299" s="34"/>
      <c r="I299" s="199"/>
      <c r="J299" s="34"/>
      <c r="K299" s="34"/>
      <c r="L299" s="38"/>
      <c r="M299" s="200"/>
      <c r="N299" s="201"/>
      <c r="O299" s="85"/>
      <c r="P299" s="85"/>
      <c r="Q299" s="85"/>
      <c r="R299" s="85"/>
      <c r="S299" s="85"/>
      <c r="T299" s="86"/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T299" s="11" t="s">
        <v>131</v>
      </c>
      <c r="AU299" s="11" t="s">
        <v>78</v>
      </c>
    </row>
    <row r="300" s="2" customFormat="1" ht="24.15" customHeight="1">
      <c r="A300" s="32"/>
      <c r="B300" s="33"/>
      <c r="C300" s="184" t="s">
        <v>405</v>
      </c>
      <c r="D300" s="184" t="s">
        <v>119</v>
      </c>
      <c r="E300" s="185" t="s">
        <v>406</v>
      </c>
      <c r="F300" s="186" t="s">
        <v>407</v>
      </c>
      <c r="G300" s="187" t="s">
        <v>122</v>
      </c>
      <c r="H300" s="188">
        <v>500</v>
      </c>
      <c r="I300" s="189"/>
      <c r="J300" s="190">
        <f>ROUND(I300*H300,2)</f>
        <v>0</v>
      </c>
      <c r="K300" s="186" t="s">
        <v>123</v>
      </c>
      <c r="L300" s="38"/>
      <c r="M300" s="191" t="s">
        <v>1</v>
      </c>
      <c r="N300" s="192" t="s">
        <v>43</v>
      </c>
      <c r="O300" s="85"/>
      <c r="P300" s="193">
        <f>O300*H300</f>
        <v>0</v>
      </c>
      <c r="Q300" s="193">
        <v>0</v>
      </c>
      <c r="R300" s="193">
        <f>Q300*H300</f>
        <v>0</v>
      </c>
      <c r="S300" s="193">
        <v>0</v>
      </c>
      <c r="T300" s="194">
        <f>S300*H300</f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95" t="s">
        <v>124</v>
      </c>
      <c r="AT300" s="195" t="s">
        <v>119</v>
      </c>
      <c r="AU300" s="195" t="s">
        <v>78</v>
      </c>
      <c r="AY300" s="11" t="s">
        <v>125</v>
      </c>
      <c r="BE300" s="196">
        <f>IF(N300="základní",J300,0)</f>
        <v>0</v>
      </c>
      <c r="BF300" s="196">
        <f>IF(N300="snížená",J300,0)</f>
        <v>0</v>
      </c>
      <c r="BG300" s="196">
        <f>IF(N300="zákl. přenesená",J300,0)</f>
        <v>0</v>
      </c>
      <c r="BH300" s="196">
        <f>IF(N300="sníž. přenesená",J300,0)</f>
        <v>0</v>
      </c>
      <c r="BI300" s="196">
        <f>IF(N300="nulová",J300,0)</f>
        <v>0</v>
      </c>
      <c r="BJ300" s="11" t="s">
        <v>86</v>
      </c>
      <c r="BK300" s="196">
        <f>ROUND(I300*H300,2)</f>
        <v>0</v>
      </c>
      <c r="BL300" s="11" t="s">
        <v>124</v>
      </c>
      <c r="BM300" s="195" t="s">
        <v>408</v>
      </c>
    </row>
    <row r="301" s="2" customFormat="1">
      <c r="A301" s="32"/>
      <c r="B301" s="33"/>
      <c r="C301" s="34"/>
      <c r="D301" s="197" t="s">
        <v>127</v>
      </c>
      <c r="E301" s="34"/>
      <c r="F301" s="198" t="s">
        <v>409</v>
      </c>
      <c r="G301" s="34"/>
      <c r="H301" s="34"/>
      <c r="I301" s="199"/>
      <c r="J301" s="34"/>
      <c r="K301" s="34"/>
      <c r="L301" s="38"/>
      <c r="M301" s="200"/>
      <c r="N301" s="201"/>
      <c r="O301" s="85"/>
      <c r="P301" s="85"/>
      <c r="Q301" s="85"/>
      <c r="R301" s="85"/>
      <c r="S301" s="85"/>
      <c r="T301" s="86"/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T301" s="11" t="s">
        <v>127</v>
      </c>
      <c r="AU301" s="11" t="s">
        <v>78</v>
      </c>
    </row>
    <row r="302" s="2" customFormat="1">
      <c r="A302" s="32"/>
      <c r="B302" s="33"/>
      <c r="C302" s="34"/>
      <c r="D302" s="197" t="s">
        <v>129</v>
      </c>
      <c r="E302" s="34"/>
      <c r="F302" s="202" t="s">
        <v>394</v>
      </c>
      <c r="G302" s="34"/>
      <c r="H302" s="34"/>
      <c r="I302" s="199"/>
      <c r="J302" s="34"/>
      <c r="K302" s="34"/>
      <c r="L302" s="38"/>
      <c r="M302" s="200"/>
      <c r="N302" s="201"/>
      <c r="O302" s="85"/>
      <c r="P302" s="85"/>
      <c r="Q302" s="85"/>
      <c r="R302" s="85"/>
      <c r="S302" s="85"/>
      <c r="T302" s="86"/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T302" s="11" t="s">
        <v>129</v>
      </c>
      <c r="AU302" s="11" t="s">
        <v>78</v>
      </c>
    </row>
    <row r="303" s="2" customFormat="1">
      <c r="A303" s="32"/>
      <c r="B303" s="33"/>
      <c r="C303" s="34"/>
      <c r="D303" s="197" t="s">
        <v>131</v>
      </c>
      <c r="E303" s="34"/>
      <c r="F303" s="202" t="s">
        <v>132</v>
      </c>
      <c r="G303" s="34"/>
      <c r="H303" s="34"/>
      <c r="I303" s="199"/>
      <c r="J303" s="34"/>
      <c r="K303" s="34"/>
      <c r="L303" s="38"/>
      <c r="M303" s="200"/>
      <c r="N303" s="201"/>
      <c r="O303" s="85"/>
      <c r="P303" s="85"/>
      <c r="Q303" s="85"/>
      <c r="R303" s="85"/>
      <c r="S303" s="85"/>
      <c r="T303" s="86"/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T303" s="11" t="s">
        <v>131</v>
      </c>
      <c r="AU303" s="11" t="s">
        <v>78</v>
      </c>
    </row>
    <row r="304" s="2" customFormat="1" ht="37.8" customHeight="1">
      <c r="A304" s="32"/>
      <c r="B304" s="33"/>
      <c r="C304" s="184" t="s">
        <v>410</v>
      </c>
      <c r="D304" s="184" t="s">
        <v>119</v>
      </c>
      <c r="E304" s="185" t="s">
        <v>411</v>
      </c>
      <c r="F304" s="186" t="s">
        <v>412</v>
      </c>
      <c r="G304" s="187" t="s">
        <v>122</v>
      </c>
      <c r="H304" s="188">
        <v>500</v>
      </c>
      <c r="I304" s="189"/>
      <c r="J304" s="190">
        <f>ROUND(I304*H304,2)</f>
        <v>0</v>
      </c>
      <c r="K304" s="186" t="s">
        <v>123</v>
      </c>
      <c r="L304" s="38"/>
      <c r="M304" s="191" t="s">
        <v>1</v>
      </c>
      <c r="N304" s="192" t="s">
        <v>43</v>
      </c>
      <c r="O304" s="85"/>
      <c r="P304" s="193">
        <f>O304*H304</f>
        <v>0</v>
      </c>
      <c r="Q304" s="193">
        <v>0</v>
      </c>
      <c r="R304" s="193">
        <f>Q304*H304</f>
        <v>0</v>
      </c>
      <c r="S304" s="193">
        <v>0</v>
      </c>
      <c r="T304" s="194">
        <f>S304*H304</f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95" t="s">
        <v>124</v>
      </c>
      <c r="AT304" s="195" t="s">
        <v>119</v>
      </c>
      <c r="AU304" s="195" t="s">
        <v>78</v>
      </c>
      <c r="AY304" s="11" t="s">
        <v>125</v>
      </c>
      <c r="BE304" s="196">
        <f>IF(N304="základní",J304,0)</f>
        <v>0</v>
      </c>
      <c r="BF304" s="196">
        <f>IF(N304="snížená",J304,0)</f>
        <v>0</v>
      </c>
      <c r="BG304" s="196">
        <f>IF(N304="zákl. přenesená",J304,0)</f>
        <v>0</v>
      </c>
      <c r="BH304" s="196">
        <f>IF(N304="sníž. přenesená",J304,0)</f>
        <v>0</v>
      </c>
      <c r="BI304" s="196">
        <f>IF(N304="nulová",J304,0)</f>
        <v>0</v>
      </c>
      <c r="BJ304" s="11" t="s">
        <v>86</v>
      </c>
      <c r="BK304" s="196">
        <f>ROUND(I304*H304,2)</f>
        <v>0</v>
      </c>
      <c r="BL304" s="11" t="s">
        <v>124</v>
      </c>
      <c r="BM304" s="195" t="s">
        <v>413</v>
      </c>
    </row>
    <row r="305" s="2" customFormat="1">
      <c r="A305" s="32"/>
      <c r="B305" s="33"/>
      <c r="C305" s="34"/>
      <c r="D305" s="197" t="s">
        <v>127</v>
      </c>
      <c r="E305" s="34"/>
      <c r="F305" s="198" t="s">
        <v>414</v>
      </c>
      <c r="G305" s="34"/>
      <c r="H305" s="34"/>
      <c r="I305" s="199"/>
      <c r="J305" s="34"/>
      <c r="K305" s="34"/>
      <c r="L305" s="38"/>
      <c r="M305" s="200"/>
      <c r="N305" s="201"/>
      <c r="O305" s="85"/>
      <c r="P305" s="85"/>
      <c r="Q305" s="85"/>
      <c r="R305" s="85"/>
      <c r="S305" s="85"/>
      <c r="T305" s="86"/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T305" s="11" t="s">
        <v>127</v>
      </c>
      <c r="AU305" s="11" t="s">
        <v>78</v>
      </c>
    </row>
    <row r="306" s="2" customFormat="1">
      <c r="A306" s="32"/>
      <c r="B306" s="33"/>
      <c r="C306" s="34"/>
      <c r="D306" s="197" t="s">
        <v>129</v>
      </c>
      <c r="E306" s="34"/>
      <c r="F306" s="202" t="s">
        <v>415</v>
      </c>
      <c r="G306" s="34"/>
      <c r="H306" s="34"/>
      <c r="I306" s="199"/>
      <c r="J306" s="34"/>
      <c r="K306" s="34"/>
      <c r="L306" s="38"/>
      <c r="M306" s="200"/>
      <c r="N306" s="201"/>
      <c r="O306" s="85"/>
      <c r="P306" s="85"/>
      <c r="Q306" s="85"/>
      <c r="R306" s="85"/>
      <c r="S306" s="85"/>
      <c r="T306" s="86"/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T306" s="11" t="s">
        <v>129</v>
      </c>
      <c r="AU306" s="11" t="s">
        <v>78</v>
      </c>
    </row>
    <row r="307" s="2" customFormat="1">
      <c r="A307" s="32"/>
      <c r="B307" s="33"/>
      <c r="C307" s="34"/>
      <c r="D307" s="197" t="s">
        <v>131</v>
      </c>
      <c r="E307" s="34"/>
      <c r="F307" s="202" t="s">
        <v>132</v>
      </c>
      <c r="G307" s="34"/>
      <c r="H307" s="34"/>
      <c r="I307" s="199"/>
      <c r="J307" s="34"/>
      <c r="K307" s="34"/>
      <c r="L307" s="38"/>
      <c r="M307" s="200"/>
      <c r="N307" s="201"/>
      <c r="O307" s="85"/>
      <c r="P307" s="85"/>
      <c r="Q307" s="85"/>
      <c r="R307" s="85"/>
      <c r="S307" s="85"/>
      <c r="T307" s="86"/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T307" s="11" t="s">
        <v>131</v>
      </c>
      <c r="AU307" s="11" t="s">
        <v>78</v>
      </c>
    </row>
    <row r="308" s="2" customFormat="1" ht="37.8" customHeight="1">
      <c r="A308" s="32"/>
      <c r="B308" s="33"/>
      <c r="C308" s="184" t="s">
        <v>416</v>
      </c>
      <c r="D308" s="184" t="s">
        <v>119</v>
      </c>
      <c r="E308" s="185" t="s">
        <v>417</v>
      </c>
      <c r="F308" s="186" t="s">
        <v>418</v>
      </c>
      <c r="G308" s="187" t="s">
        <v>122</v>
      </c>
      <c r="H308" s="188">
        <v>500</v>
      </c>
      <c r="I308" s="189"/>
      <c r="J308" s="190">
        <f>ROUND(I308*H308,2)</f>
        <v>0</v>
      </c>
      <c r="K308" s="186" t="s">
        <v>123</v>
      </c>
      <c r="L308" s="38"/>
      <c r="M308" s="191" t="s">
        <v>1</v>
      </c>
      <c r="N308" s="192" t="s">
        <v>43</v>
      </c>
      <c r="O308" s="85"/>
      <c r="P308" s="193">
        <f>O308*H308</f>
        <v>0</v>
      </c>
      <c r="Q308" s="193">
        <v>0</v>
      </c>
      <c r="R308" s="193">
        <f>Q308*H308</f>
        <v>0</v>
      </c>
      <c r="S308" s="193">
        <v>0</v>
      </c>
      <c r="T308" s="194">
        <f>S308*H308</f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95" t="s">
        <v>124</v>
      </c>
      <c r="AT308" s="195" t="s">
        <v>119</v>
      </c>
      <c r="AU308" s="195" t="s">
        <v>78</v>
      </c>
      <c r="AY308" s="11" t="s">
        <v>125</v>
      </c>
      <c r="BE308" s="196">
        <f>IF(N308="základní",J308,0)</f>
        <v>0</v>
      </c>
      <c r="BF308" s="196">
        <f>IF(N308="snížená",J308,0)</f>
        <v>0</v>
      </c>
      <c r="BG308" s="196">
        <f>IF(N308="zákl. přenesená",J308,0)</f>
        <v>0</v>
      </c>
      <c r="BH308" s="196">
        <f>IF(N308="sníž. přenesená",J308,0)</f>
        <v>0</v>
      </c>
      <c r="BI308" s="196">
        <f>IF(N308="nulová",J308,0)</f>
        <v>0</v>
      </c>
      <c r="BJ308" s="11" t="s">
        <v>86</v>
      </c>
      <c r="BK308" s="196">
        <f>ROUND(I308*H308,2)</f>
        <v>0</v>
      </c>
      <c r="BL308" s="11" t="s">
        <v>124</v>
      </c>
      <c r="BM308" s="195" t="s">
        <v>419</v>
      </c>
    </row>
    <row r="309" s="2" customFormat="1">
      <c r="A309" s="32"/>
      <c r="B309" s="33"/>
      <c r="C309" s="34"/>
      <c r="D309" s="197" t="s">
        <v>127</v>
      </c>
      <c r="E309" s="34"/>
      <c r="F309" s="198" t="s">
        <v>420</v>
      </c>
      <c r="G309" s="34"/>
      <c r="H309" s="34"/>
      <c r="I309" s="199"/>
      <c r="J309" s="34"/>
      <c r="K309" s="34"/>
      <c r="L309" s="38"/>
      <c r="M309" s="200"/>
      <c r="N309" s="201"/>
      <c r="O309" s="85"/>
      <c r="P309" s="85"/>
      <c r="Q309" s="85"/>
      <c r="R309" s="85"/>
      <c r="S309" s="85"/>
      <c r="T309" s="86"/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T309" s="11" t="s">
        <v>127</v>
      </c>
      <c r="AU309" s="11" t="s">
        <v>78</v>
      </c>
    </row>
    <row r="310" s="2" customFormat="1">
      <c r="A310" s="32"/>
      <c r="B310" s="33"/>
      <c r="C310" s="34"/>
      <c r="D310" s="197" t="s">
        <v>129</v>
      </c>
      <c r="E310" s="34"/>
      <c r="F310" s="202" t="s">
        <v>415</v>
      </c>
      <c r="G310" s="34"/>
      <c r="H310" s="34"/>
      <c r="I310" s="199"/>
      <c r="J310" s="34"/>
      <c r="K310" s="34"/>
      <c r="L310" s="38"/>
      <c r="M310" s="200"/>
      <c r="N310" s="201"/>
      <c r="O310" s="85"/>
      <c r="P310" s="85"/>
      <c r="Q310" s="85"/>
      <c r="R310" s="85"/>
      <c r="S310" s="85"/>
      <c r="T310" s="86"/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T310" s="11" t="s">
        <v>129</v>
      </c>
      <c r="AU310" s="11" t="s">
        <v>78</v>
      </c>
    </row>
    <row r="311" s="2" customFormat="1">
      <c r="A311" s="32"/>
      <c r="B311" s="33"/>
      <c r="C311" s="34"/>
      <c r="D311" s="197" t="s">
        <v>131</v>
      </c>
      <c r="E311" s="34"/>
      <c r="F311" s="202" t="s">
        <v>132</v>
      </c>
      <c r="G311" s="34"/>
      <c r="H311" s="34"/>
      <c r="I311" s="199"/>
      <c r="J311" s="34"/>
      <c r="K311" s="34"/>
      <c r="L311" s="38"/>
      <c r="M311" s="200"/>
      <c r="N311" s="201"/>
      <c r="O311" s="85"/>
      <c r="P311" s="85"/>
      <c r="Q311" s="85"/>
      <c r="R311" s="85"/>
      <c r="S311" s="85"/>
      <c r="T311" s="86"/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T311" s="11" t="s">
        <v>131</v>
      </c>
      <c r="AU311" s="11" t="s">
        <v>78</v>
      </c>
    </row>
    <row r="312" s="2" customFormat="1" ht="37.8" customHeight="1">
      <c r="A312" s="32"/>
      <c r="B312" s="33"/>
      <c r="C312" s="184" t="s">
        <v>421</v>
      </c>
      <c r="D312" s="184" t="s">
        <v>119</v>
      </c>
      <c r="E312" s="185" t="s">
        <v>422</v>
      </c>
      <c r="F312" s="186" t="s">
        <v>423</v>
      </c>
      <c r="G312" s="187" t="s">
        <v>122</v>
      </c>
      <c r="H312" s="188">
        <v>500</v>
      </c>
      <c r="I312" s="189"/>
      <c r="J312" s="190">
        <f>ROUND(I312*H312,2)</f>
        <v>0</v>
      </c>
      <c r="K312" s="186" t="s">
        <v>123</v>
      </c>
      <c r="L312" s="38"/>
      <c r="M312" s="191" t="s">
        <v>1</v>
      </c>
      <c r="N312" s="192" t="s">
        <v>43</v>
      </c>
      <c r="O312" s="85"/>
      <c r="P312" s="193">
        <f>O312*H312</f>
        <v>0</v>
      </c>
      <c r="Q312" s="193">
        <v>0</v>
      </c>
      <c r="R312" s="193">
        <f>Q312*H312</f>
        <v>0</v>
      </c>
      <c r="S312" s="193">
        <v>0</v>
      </c>
      <c r="T312" s="194">
        <f>S312*H312</f>
        <v>0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95" t="s">
        <v>124</v>
      </c>
      <c r="AT312" s="195" t="s">
        <v>119</v>
      </c>
      <c r="AU312" s="195" t="s">
        <v>78</v>
      </c>
      <c r="AY312" s="11" t="s">
        <v>125</v>
      </c>
      <c r="BE312" s="196">
        <f>IF(N312="základní",J312,0)</f>
        <v>0</v>
      </c>
      <c r="BF312" s="196">
        <f>IF(N312="snížená",J312,0)</f>
        <v>0</v>
      </c>
      <c r="BG312" s="196">
        <f>IF(N312="zákl. přenesená",J312,0)</f>
        <v>0</v>
      </c>
      <c r="BH312" s="196">
        <f>IF(N312="sníž. přenesená",J312,0)</f>
        <v>0</v>
      </c>
      <c r="BI312" s="196">
        <f>IF(N312="nulová",J312,0)</f>
        <v>0</v>
      </c>
      <c r="BJ312" s="11" t="s">
        <v>86</v>
      </c>
      <c r="BK312" s="196">
        <f>ROUND(I312*H312,2)</f>
        <v>0</v>
      </c>
      <c r="BL312" s="11" t="s">
        <v>124</v>
      </c>
      <c r="BM312" s="195" t="s">
        <v>424</v>
      </c>
    </row>
    <row r="313" s="2" customFormat="1">
      <c r="A313" s="32"/>
      <c r="B313" s="33"/>
      <c r="C313" s="34"/>
      <c r="D313" s="197" t="s">
        <v>127</v>
      </c>
      <c r="E313" s="34"/>
      <c r="F313" s="198" t="s">
        <v>425</v>
      </c>
      <c r="G313" s="34"/>
      <c r="H313" s="34"/>
      <c r="I313" s="199"/>
      <c r="J313" s="34"/>
      <c r="K313" s="34"/>
      <c r="L313" s="38"/>
      <c r="M313" s="200"/>
      <c r="N313" s="201"/>
      <c r="O313" s="85"/>
      <c r="P313" s="85"/>
      <c r="Q313" s="85"/>
      <c r="R313" s="85"/>
      <c r="S313" s="85"/>
      <c r="T313" s="86"/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T313" s="11" t="s">
        <v>127</v>
      </c>
      <c r="AU313" s="11" t="s">
        <v>78</v>
      </c>
    </row>
    <row r="314" s="2" customFormat="1">
      <c r="A314" s="32"/>
      <c r="B314" s="33"/>
      <c r="C314" s="34"/>
      <c r="D314" s="197" t="s">
        <v>129</v>
      </c>
      <c r="E314" s="34"/>
      <c r="F314" s="202" t="s">
        <v>415</v>
      </c>
      <c r="G314" s="34"/>
      <c r="H314" s="34"/>
      <c r="I314" s="199"/>
      <c r="J314" s="34"/>
      <c r="K314" s="34"/>
      <c r="L314" s="38"/>
      <c r="M314" s="200"/>
      <c r="N314" s="201"/>
      <c r="O314" s="85"/>
      <c r="P314" s="85"/>
      <c r="Q314" s="85"/>
      <c r="R314" s="85"/>
      <c r="S314" s="85"/>
      <c r="T314" s="86"/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T314" s="11" t="s">
        <v>129</v>
      </c>
      <c r="AU314" s="11" t="s">
        <v>78</v>
      </c>
    </row>
    <row r="315" s="2" customFormat="1">
      <c r="A315" s="32"/>
      <c r="B315" s="33"/>
      <c r="C315" s="34"/>
      <c r="D315" s="197" t="s">
        <v>131</v>
      </c>
      <c r="E315" s="34"/>
      <c r="F315" s="202" t="s">
        <v>132</v>
      </c>
      <c r="G315" s="34"/>
      <c r="H315" s="34"/>
      <c r="I315" s="199"/>
      <c r="J315" s="34"/>
      <c r="K315" s="34"/>
      <c r="L315" s="38"/>
      <c r="M315" s="200"/>
      <c r="N315" s="201"/>
      <c r="O315" s="85"/>
      <c r="P315" s="85"/>
      <c r="Q315" s="85"/>
      <c r="R315" s="85"/>
      <c r="S315" s="85"/>
      <c r="T315" s="86"/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T315" s="11" t="s">
        <v>131</v>
      </c>
      <c r="AU315" s="11" t="s">
        <v>78</v>
      </c>
    </row>
    <row r="316" s="2" customFormat="1" ht="33" customHeight="1">
      <c r="A316" s="32"/>
      <c r="B316" s="33"/>
      <c r="C316" s="184" t="s">
        <v>426</v>
      </c>
      <c r="D316" s="184" t="s">
        <v>119</v>
      </c>
      <c r="E316" s="185" t="s">
        <v>427</v>
      </c>
      <c r="F316" s="186" t="s">
        <v>428</v>
      </c>
      <c r="G316" s="187" t="s">
        <v>122</v>
      </c>
      <c r="H316" s="188">
        <v>500</v>
      </c>
      <c r="I316" s="189"/>
      <c r="J316" s="190">
        <f>ROUND(I316*H316,2)</f>
        <v>0</v>
      </c>
      <c r="K316" s="186" t="s">
        <v>123</v>
      </c>
      <c r="L316" s="38"/>
      <c r="M316" s="191" t="s">
        <v>1</v>
      </c>
      <c r="N316" s="192" t="s">
        <v>43</v>
      </c>
      <c r="O316" s="85"/>
      <c r="P316" s="193">
        <f>O316*H316</f>
        <v>0</v>
      </c>
      <c r="Q316" s="193">
        <v>0</v>
      </c>
      <c r="R316" s="193">
        <f>Q316*H316</f>
        <v>0</v>
      </c>
      <c r="S316" s="193">
        <v>0</v>
      </c>
      <c r="T316" s="194">
        <f>S316*H316</f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95" t="s">
        <v>124</v>
      </c>
      <c r="AT316" s="195" t="s">
        <v>119</v>
      </c>
      <c r="AU316" s="195" t="s">
        <v>78</v>
      </c>
      <c r="AY316" s="11" t="s">
        <v>125</v>
      </c>
      <c r="BE316" s="196">
        <f>IF(N316="základní",J316,0)</f>
        <v>0</v>
      </c>
      <c r="BF316" s="196">
        <f>IF(N316="snížená",J316,0)</f>
        <v>0</v>
      </c>
      <c r="BG316" s="196">
        <f>IF(N316="zákl. přenesená",J316,0)</f>
        <v>0</v>
      </c>
      <c r="BH316" s="196">
        <f>IF(N316="sníž. přenesená",J316,0)</f>
        <v>0</v>
      </c>
      <c r="BI316" s="196">
        <f>IF(N316="nulová",J316,0)</f>
        <v>0</v>
      </c>
      <c r="BJ316" s="11" t="s">
        <v>86</v>
      </c>
      <c r="BK316" s="196">
        <f>ROUND(I316*H316,2)</f>
        <v>0</v>
      </c>
      <c r="BL316" s="11" t="s">
        <v>124</v>
      </c>
      <c r="BM316" s="195" t="s">
        <v>429</v>
      </c>
    </row>
    <row r="317" s="2" customFormat="1">
      <c r="A317" s="32"/>
      <c r="B317" s="33"/>
      <c r="C317" s="34"/>
      <c r="D317" s="197" t="s">
        <v>127</v>
      </c>
      <c r="E317" s="34"/>
      <c r="F317" s="198" t="s">
        <v>430</v>
      </c>
      <c r="G317" s="34"/>
      <c r="H317" s="34"/>
      <c r="I317" s="199"/>
      <c r="J317" s="34"/>
      <c r="K317" s="34"/>
      <c r="L317" s="38"/>
      <c r="M317" s="200"/>
      <c r="N317" s="201"/>
      <c r="O317" s="85"/>
      <c r="P317" s="85"/>
      <c r="Q317" s="85"/>
      <c r="R317" s="85"/>
      <c r="S317" s="85"/>
      <c r="T317" s="86"/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T317" s="11" t="s">
        <v>127</v>
      </c>
      <c r="AU317" s="11" t="s">
        <v>78</v>
      </c>
    </row>
    <row r="318" s="2" customFormat="1">
      <c r="A318" s="32"/>
      <c r="B318" s="33"/>
      <c r="C318" s="34"/>
      <c r="D318" s="197" t="s">
        <v>129</v>
      </c>
      <c r="E318" s="34"/>
      <c r="F318" s="202" t="s">
        <v>415</v>
      </c>
      <c r="G318" s="34"/>
      <c r="H318" s="34"/>
      <c r="I318" s="199"/>
      <c r="J318" s="34"/>
      <c r="K318" s="34"/>
      <c r="L318" s="38"/>
      <c r="M318" s="200"/>
      <c r="N318" s="201"/>
      <c r="O318" s="85"/>
      <c r="P318" s="85"/>
      <c r="Q318" s="85"/>
      <c r="R318" s="85"/>
      <c r="S318" s="85"/>
      <c r="T318" s="86"/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T318" s="11" t="s">
        <v>129</v>
      </c>
      <c r="AU318" s="11" t="s">
        <v>78</v>
      </c>
    </row>
    <row r="319" s="2" customFormat="1">
      <c r="A319" s="32"/>
      <c r="B319" s="33"/>
      <c r="C319" s="34"/>
      <c r="D319" s="197" t="s">
        <v>131</v>
      </c>
      <c r="E319" s="34"/>
      <c r="F319" s="202" t="s">
        <v>132</v>
      </c>
      <c r="G319" s="34"/>
      <c r="H319" s="34"/>
      <c r="I319" s="199"/>
      <c r="J319" s="34"/>
      <c r="K319" s="34"/>
      <c r="L319" s="38"/>
      <c r="M319" s="200"/>
      <c r="N319" s="201"/>
      <c r="O319" s="85"/>
      <c r="P319" s="85"/>
      <c r="Q319" s="85"/>
      <c r="R319" s="85"/>
      <c r="S319" s="85"/>
      <c r="T319" s="86"/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T319" s="11" t="s">
        <v>131</v>
      </c>
      <c r="AU319" s="11" t="s">
        <v>78</v>
      </c>
    </row>
    <row r="320" s="2" customFormat="1" ht="24.15" customHeight="1">
      <c r="A320" s="32"/>
      <c r="B320" s="33"/>
      <c r="C320" s="184" t="s">
        <v>431</v>
      </c>
      <c r="D320" s="184" t="s">
        <v>119</v>
      </c>
      <c r="E320" s="185" t="s">
        <v>432</v>
      </c>
      <c r="F320" s="186" t="s">
        <v>433</v>
      </c>
      <c r="G320" s="187" t="s">
        <v>122</v>
      </c>
      <c r="H320" s="188">
        <v>500</v>
      </c>
      <c r="I320" s="189"/>
      <c r="J320" s="190">
        <f>ROUND(I320*H320,2)</f>
        <v>0</v>
      </c>
      <c r="K320" s="186" t="s">
        <v>123</v>
      </c>
      <c r="L320" s="38"/>
      <c r="M320" s="191" t="s">
        <v>1</v>
      </c>
      <c r="N320" s="192" t="s">
        <v>43</v>
      </c>
      <c r="O320" s="85"/>
      <c r="P320" s="193">
        <f>O320*H320</f>
        <v>0</v>
      </c>
      <c r="Q320" s="193">
        <v>0</v>
      </c>
      <c r="R320" s="193">
        <f>Q320*H320</f>
        <v>0</v>
      </c>
      <c r="S320" s="193">
        <v>0</v>
      </c>
      <c r="T320" s="194">
        <f>S320*H320</f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95" t="s">
        <v>124</v>
      </c>
      <c r="AT320" s="195" t="s">
        <v>119</v>
      </c>
      <c r="AU320" s="195" t="s">
        <v>78</v>
      </c>
      <c r="AY320" s="11" t="s">
        <v>125</v>
      </c>
      <c r="BE320" s="196">
        <f>IF(N320="základní",J320,0)</f>
        <v>0</v>
      </c>
      <c r="BF320" s="196">
        <f>IF(N320="snížená",J320,0)</f>
        <v>0</v>
      </c>
      <c r="BG320" s="196">
        <f>IF(N320="zákl. přenesená",J320,0)</f>
        <v>0</v>
      </c>
      <c r="BH320" s="196">
        <f>IF(N320="sníž. přenesená",J320,0)</f>
        <v>0</v>
      </c>
      <c r="BI320" s="196">
        <f>IF(N320="nulová",J320,0)</f>
        <v>0</v>
      </c>
      <c r="BJ320" s="11" t="s">
        <v>86</v>
      </c>
      <c r="BK320" s="196">
        <f>ROUND(I320*H320,2)</f>
        <v>0</v>
      </c>
      <c r="BL320" s="11" t="s">
        <v>124</v>
      </c>
      <c r="BM320" s="195" t="s">
        <v>434</v>
      </c>
    </row>
    <row r="321" s="2" customFormat="1">
      <c r="A321" s="32"/>
      <c r="B321" s="33"/>
      <c r="C321" s="34"/>
      <c r="D321" s="197" t="s">
        <v>127</v>
      </c>
      <c r="E321" s="34"/>
      <c r="F321" s="198" t="s">
        <v>435</v>
      </c>
      <c r="G321" s="34"/>
      <c r="H321" s="34"/>
      <c r="I321" s="199"/>
      <c r="J321" s="34"/>
      <c r="K321" s="34"/>
      <c r="L321" s="38"/>
      <c r="M321" s="200"/>
      <c r="N321" s="201"/>
      <c r="O321" s="85"/>
      <c r="P321" s="85"/>
      <c r="Q321" s="85"/>
      <c r="R321" s="85"/>
      <c r="S321" s="85"/>
      <c r="T321" s="86"/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T321" s="11" t="s">
        <v>127</v>
      </c>
      <c r="AU321" s="11" t="s">
        <v>78</v>
      </c>
    </row>
    <row r="322" s="2" customFormat="1">
      <c r="A322" s="32"/>
      <c r="B322" s="33"/>
      <c r="C322" s="34"/>
      <c r="D322" s="197" t="s">
        <v>129</v>
      </c>
      <c r="E322" s="34"/>
      <c r="F322" s="202" t="s">
        <v>415</v>
      </c>
      <c r="G322" s="34"/>
      <c r="H322" s="34"/>
      <c r="I322" s="199"/>
      <c r="J322" s="34"/>
      <c r="K322" s="34"/>
      <c r="L322" s="38"/>
      <c r="M322" s="200"/>
      <c r="N322" s="201"/>
      <c r="O322" s="85"/>
      <c r="P322" s="85"/>
      <c r="Q322" s="85"/>
      <c r="R322" s="85"/>
      <c r="S322" s="85"/>
      <c r="T322" s="86"/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T322" s="11" t="s">
        <v>129</v>
      </c>
      <c r="AU322" s="11" t="s">
        <v>78</v>
      </c>
    </row>
    <row r="323" s="2" customFormat="1">
      <c r="A323" s="32"/>
      <c r="B323" s="33"/>
      <c r="C323" s="34"/>
      <c r="D323" s="197" t="s">
        <v>131</v>
      </c>
      <c r="E323" s="34"/>
      <c r="F323" s="202" t="s">
        <v>132</v>
      </c>
      <c r="G323" s="34"/>
      <c r="H323" s="34"/>
      <c r="I323" s="199"/>
      <c r="J323" s="34"/>
      <c r="K323" s="34"/>
      <c r="L323" s="38"/>
      <c r="M323" s="200"/>
      <c r="N323" s="201"/>
      <c r="O323" s="85"/>
      <c r="P323" s="85"/>
      <c r="Q323" s="85"/>
      <c r="R323" s="85"/>
      <c r="S323" s="85"/>
      <c r="T323" s="86"/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T323" s="11" t="s">
        <v>131</v>
      </c>
      <c r="AU323" s="11" t="s">
        <v>78</v>
      </c>
    </row>
    <row r="324" s="2" customFormat="1" ht="24.15" customHeight="1">
      <c r="A324" s="32"/>
      <c r="B324" s="33"/>
      <c r="C324" s="184" t="s">
        <v>436</v>
      </c>
      <c r="D324" s="184" t="s">
        <v>119</v>
      </c>
      <c r="E324" s="185" t="s">
        <v>437</v>
      </c>
      <c r="F324" s="186" t="s">
        <v>438</v>
      </c>
      <c r="G324" s="187" t="s">
        <v>122</v>
      </c>
      <c r="H324" s="188">
        <v>100</v>
      </c>
      <c r="I324" s="189"/>
      <c r="J324" s="190">
        <f>ROUND(I324*H324,2)</f>
        <v>0</v>
      </c>
      <c r="K324" s="186" t="s">
        <v>1</v>
      </c>
      <c r="L324" s="38"/>
      <c r="M324" s="191" t="s">
        <v>1</v>
      </c>
      <c r="N324" s="192" t="s">
        <v>43</v>
      </c>
      <c r="O324" s="85"/>
      <c r="P324" s="193">
        <f>O324*H324</f>
        <v>0</v>
      </c>
      <c r="Q324" s="193">
        <v>0</v>
      </c>
      <c r="R324" s="193">
        <f>Q324*H324</f>
        <v>0</v>
      </c>
      <c r="S324" s="193">
        <v>0</v>
      </c>
      <c r="T324" s="194">
        <f>S324*H324</f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95" t="s">
        <v>439</v>
      </c>
      <c r="AT324" s="195" t="s">
        <v>119</v>
      </c>
      <c r="AU324" s="195" t="s">
        <v>78</v>
      </c>
      <c r="AY324" s="11" t="s">
        <v>125</v>
      </c>
      <c r="BE324" s="196">
        <f>IF(N324="základní",J324,0)</f>
        <v>0</v>
      </c>
      <c r="BF324" s="196">
        <f>IF(N324="snížená",J324,0)</f>
        <v>0</v>
      </c>
      <c r="BG324" s="196">
        <f>IF(N324="zákl. přenesená",J324,0)</f>
        <v>0</v>
      </c>
      <c r="BH324" s="196">
        <f>IF(N324="sníž. přenesená",J324,0)</f>
        <v>0</v>
      </c>
      <c r="BI324" s="196">
        <f>IF(N324="nulová",J324,0)</f>
        <v>0</v>
      </c>
      <c r="BJ324" s="11" t="s">
        <v>86</v>
      </c>
      <c r="BK324" s="196">
        <f>ROUND(I324*H324,2)</f>
        <v>0</v>
      </c>
      <c r="BL324" s="11" t="s">
        <v>439</v>
      </c>
      <c r="BM324" s="195" t="s">
        <v>440</v>
      </c>
    </row>
    <row r="325" s="2" customFormat="1">
      <c r="A325" s="32"/>
      <c r="B325" s="33"/>
      <c r="C325" s="34"/>
      <c r="D325" s="197" t="s">
        <v>127</v>
      </c>
      <c r="E325" s="34"/>
      <c r="F325" s="198" t="s">
        <v>441</v>
      </c>
      <c r="G325" s="34"/>
      <c r="H325" s="34"/>
      <c r="I325" s="199"/>
      <c r="J325" s="34"/>
      <c r="K325" s="34"/>
      <c r="L325" s="38"/>
      <c r="M325" s="200"/>
      <c r="N325" s="201"/>
      <c r="O325" s="85"/>
      <c r="P325" s="85"/>
      <c r="Q325" s="85"/>
      <c r="R325" s="85"/>
      <c r="S325" s="85"/>
      <c r="T325" s="86"/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T325" s="11" t="s">
        <v>127</v>
      </c>
      <c r="AU325" s="11" t="s">
        <v>78</v>
      </c>
    </row>
    <row r="326" s="2" customFormat="1" ht="24.15" customHeight="1">
      <c r="A326" s="32"/>
      <c r="B326" s="33"/>
      <c r="C326" s="184" t="s">
        <v>442</v>
      </c>
      <c r="D326" s="184" t="s">
        <v>119</v>
      </c>
      <c r="E326" s="185" t="s">
        <v>443</v>
      </c>
      <c r="F326" s="186" t="s">
        <v>444</v>
      </c>
      <c r="G326" s="187" t="s">
        <v>122</v>
      </c>
      <c r="H326" s="188">
        <v>100</v>
      </c>
      <c r="I326" s="189"/>
      <c r="J326" s="190">
        <f>ROUND(I326*H326,2)</f>
        <v>0</v>
      </c>
      <c r="K326" s="186" t="s">
        <v>123</v>
      </c>
      <c r="L326" s="38"/>
      <c r="M326" s="191" t="s">
        <v>1</v>
      </c>
      <c r="N326" s="192" t="s">
        <v>43</v>
      </c>
      <c r="O326" s="85"/>
      <c r="P326" s="193">
        <f>O326*H326</f>
        <v>0</v>
      </c>
      <c r="Q326" s="193">
        <v>0</v>
      </c>
      <c r="R326" s="193">
        <f>Q326*H326</f>
        <v>0</v>
      </c>
      <c r="S326" s="193">
        <v>0</v>
      </c>
      <c r="T326" s="194">
        <f>S326*H326</f>
        <v>0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95" t="s">
        <v>124</v>
      </c>
      <c r="AT326" s="195" t="s">
        <v>119</v>
      </c>
      <c r="AU326" s="195" t="s">
        <v>78</v>
      </c>
      <c r="AY326" s="11" t="s">
        <v>125</v>
      </c>
      <c r="BE326" s="196">
        <f>IF(N326="základní",J326,0)</f>
        <v>0</v>
      </c>
      <c r="BF326" s="196">
        <f>IF(N326="snížená",J326,0)</f>
        <v>0</v>
      </c>
      <c r="BG326" s="196">
        <f>IF(N326="zákl. přenesená",J326,0)</f>
        <v>0</v>
      </c>
      <c r="BH326" s="196">
        <f>IF(N326="sníž. přenesená",J326,0)</f>
        <v>0</v>
      </c>
      <c r="BI326" s="196">
        <f>IF(N326="nulová",J326,0)</f>
        <v>0</v>
      </c>
      <c r="BJ326" s="11" t="s">
        <v>86</v>
      </c>
      <c r="BK326" s="196">
        <f>ROUND(I326*H326,2)</f>
        <v>0</v>
      </c>
      <c r="BL326" s="11" t="s">
        <v>124</v>
      </c>
      <c r="BM326" s="195" t="s">
        <v>445</v>
      </c>
    </row>
    <row r="327" s="2" customFormat="1">
      <c r="A327" s="32"/>
      <c r="B327" s="33"/>
      <c r="C327" s="34"/>
      <c r="D327" s="197" t="s">
        <v>127</v>
      </c>
      <c r="E327" s="34"/>
      <c r="F327" s="198" t="s">
        <v>446</v>
      </c>
      <c r="G327" s="34"/>
      <c r="H327" s="34"/>
      <c r="I327" s="199"/>
      <c r="J327" s="34"/>
      <c r="K327" s="34"/>
      <c r="L327" s="38"/>
      <c r="M327" s="200"/>
      <c r="N327" s="201"/>
      <c r="O327" s="85"/>
      <c r="P327" s="85"/>
      <c r="Q327" s="85"/>
      <c r="R327" s="85"/>
      <c r="S327" s="85"/>
      <c r="T327" s="86"/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T327" s="11" t="s">
        <v>127</v>
      </c>
      <c r="AU327" s="11" t="s">
        <v>78</v>
      </c>
    </row>
    <row r="328" s="2" customFormat="1">
      <c r="A328" s="32"/>
      <c r="B328" s="33"/>
      <c r="C328" s="34"/>
      <c r="D328" s="197" t="s">
        <v>129</v>
      </c>
      <c r="E328" s="34"/>
      <c r="F328" s="202" t="s">
        <v>447</v>
      </c>
      <c r="G328" s="34"/>
      <c r="H328" s="34"/>
      <c r="I328" s="199"/>
      <c r="J328" s="34"/>
      <c r="K328" s="34"/>
      <c r="L328" s="38"/>
      <c r="M328" s="200"/>
      <c r="N328" s="201"/>
      <c r="O328" s="85"/>
      <c r="P328" s="85"/>
      <c r="Q328" s="85"/>
      <c r="R328" s="85"/>
      <c r="S328" s="85"/>
      <c r="T328" s="86"/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T328" s="11" t="s">
        <v>129</v>
      </c>
      <c r="AU328" s="11" t="s">
        <v>78</v>
      </c>
    </row>
    <row r="329" s="2" customFormat="1">
      <c r="A329" s="32"/>
      <c r="B329" s="33"/>
      <c r="C329" s="34"/>
      <c r="D329" s="197" t="s">
        <v>131</v>
      </c>
      <c r="E329" s="34"/>
      <c r="F329" s="202" t="s">
        <v>448</v>
      </c>
      <c r="G329" s="34"/>
      <c r="H329" s="34"/>
      <c r="I329" s="199"/>
      <c r="J329" s="34"/>
      <c r="K329" s="34"/>
      <c r="L329" s="38"/>
      <c r="M329" s="200"/>
      <c r="N329" s="201"/>
      <c r="O329" s="85"/>
      <c r="P329" s="85"/>
      <c r="Q329" s="85"/>
      <c r="R329" s="85"/>
      <c r="S329" s="85"/>
      <c r="T329" s="86"/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T329" s="11" t="s">
        <v>131</v>
      </c>
      <c r="AU329" s="11" t="s">
        <v>78</v>
      </c>
    </row>
    <row r="330" s="2" customFormat="1" ht="24.15" customHeight="1">
      <c r="A330" s="32"/>
      <c r="B330" s="33"/>
      <c r="C330" s="184" t="s">
        <v>449</v>
      </c>
      <c r="D330" s="184" t="s">
        <v>119</v>
      </c>
      <c r="E330" s="185" t="s">
        <v>450</v>
      </c>
      <c r="F330" s="186" t="s">
        <v>451</v>
      </c>
      <c r="G330" s="187" t="s">
        <v>122</v>
      </c>
      <c r="H330" s="188">
        <v>100</v>
      </c>
      <c r="I330" s="189"/>
      <c r="J330" s="190">
        <f>ROUND(I330*H330,2)</f>
        <v>0</v>
      </c>
      <c r="K330" s="186" t="s">
        <v>123</v>
      </c>
      <c r="L330" s="38"/>
      <c r="M330" s="191" t="s">
        <v>1</v>
      </c>
      <c r="N330" s="192" t="s">
        <v>43</v>
      </c>
      <c r="O330" s="85"/>
      <c r="P330" s="193">
        <f>O330*H330</f>
        <v>0</v>
      </c>
      <c r="Q330" s="193">
        <v>0</v>
      </c>
      <c r="R330" s="193">
        <f>Q330*H330</f>
        <v>0</v>
      </c>
      <c r="S330" s="193">
        <v>0</v>
      </c>
      <c r="T330" s="194">
        <f>S330*H330</f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95" t="s">
        <v>124</v>
      </c>
      <c r="AT330" s="195" t="s">
        <v>119</v>
      </c>
      <c r="AU330" s="195" t="s">
        <v>78</v>
      </c>
      <c r="AY330" s="11" t="s">
        <v>125</v>
      </c>
      <c r="BE330" s="196">
        <f>IF(N330="základní",J330,0)</f>
        <v>0</v>
      </c>
      <c r="BF330" s="196">
        <f>IF(N330="snížená",J330,0)</f>
        <v>0</v>
      </c>
      <c r="BG330" s="196">
        <f>IF(N330="zákl. přenesená",J330,0)</f>
        <v>0</v>
      </c>
      <c r="BH330" s="196">
        <f>IF(N330="sníž. přenesená",J330,0)</f>
        <v>0</v>
      </c>
      <c r="BI330" s="196">
        <f>IF(N330="nulová",J330,0)</f>
        <v>0</v>
      </c>
      <c r="BJ330" s="11" t="s">
        <v>86</v>
      </c>
      <c r="BK330" s="196">
        <f>ROUND(I330*H330,2)</f>
        <v>0</v>
      </c>
      <c r="BL330" s="11" t="s">
        <v>124</v>
      </c>
      <c r="BM330" s="195" t="s">
        <v>452</v>
      </c>
    </row>
    <row r="331" s="2" customFormat="1">
      <c r="A331" s="32"/>
      <c r="B331" s="33"/>
      <c r="C331" s="34"/>
      <c r="D331" s="197" t="s">
        <v>127</v>
      </c>
      <c r="E331" s="34"/>
      <c r="F331" s="198" t="s">
        <v>453</v>
      </c>
      <c r="G331" s="34"/>
      <c r="H331" s="34"/>
      <c r="I331" s="199"/>
      <c r="J331" s="34"/>
      <c r="K331" s="34"/>
      <c r="L331" s="38"/>
      <c r="M331" s="200"/>
      <c r="N331" s="201"/>
      <c r="O331" s="85"/>
      <c r="P331" s="85"/>
      <c r="Q331" s="85"/>
      <c r="R331" s="85"/>
      <c r="S331" s="85"/>
      <c r="T331" s="86"/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T331" s="11" t="s">
        <v>127</v>
      </c>
      <c r="AU331" s="11" t="s">
        <v>78</v>
      </c>
    </row>
    <row r="332" s="2" customFormat="1">
      <c r="A332" s="32"/>
      <c r="B332" s="33"/>
      <c r="C332" s="34"/>
      <c r="D332" s="197" t="s">
        <v>129</v>
      </c>
      <c r="E332" s="34"/>
      <c r="F332" s="202" t="s">
        <v>447</v>
      </c>
      <c r="G332" s="34"/>
      <c r="H332" s="34"/>
      <c r="I332" s="199"/>
      <c r="J332" s="34"/>
      <c r="K332" s="34"/>
      <c r="L332" s="38"/>
      <c r="M332" s="200"/>
      <c r="N332" s="201"/>
      <c r="O332" s="85"/>
      <c r="P332" s="85"/>
      <c r="Q332" s="85"/>
      <c r="R332" s="85"/>
      <c r="S332" s="85"/>
      <c r="T332" s="86"/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T332" s="11" t="s">
        <v>129</v>
      </c>
      <c r="AU332" s="11" t="s">
        <v>78</v>
      </c>
    </row>
    <row r="333" s="2" customFormat="1">
      <c r="A333" s="32"/>
      <c r="B333" s="33"/>
      <c r="C333" s="34"/>
      <c r="D333" s="197" t="s">
        <v>131</v>
      </c>
      <c r="E333" s="34"/>
      <c r="F333" s="202" t="s">
        <v>448</v>
      </c>
      <c r="G333" s="34"/>
      <c r="H333" s="34"/>
      <c r="I333" s="199"/>
      <c r="J333" s="34"/>
      <c r="K333" s="34"/>
      <c r="L333" s="38"/>
      <c r="M333" s="200"/>
      <c r="N333" s="201"/>
      <c r="O333" s="85"/>
      <c r="P333" s="85"/>
      <c r="Q333" s="85"/>
      <c r="R333" s="85"/>
      <c r="S333" s="85"/>
      <c r="T333" s="86"/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T333" s="11" t="s">
        <v>131</v>
      </c>
      <c r="AU333" s="11" t="s">
        <v>78</v>
      </c>
    </row>
    <row r="334" s="2" customFormat="1" ht="24.15" customHeight="1">
      <c r="A334" s="32"/>
      <c r="B334" s="33"/>
      <c r="C334" s="184" t="s">
        <v>454</v>
      </c>
      <c r="D334" s="184" t="s">
        <v>119</v>
      </c>
      <c r="E334" s="185" t="s">
        <v>455</v>
      </c>
      <c r="F334" s="186" t="s">
        <v>456</v>
      </c>
      <c r="G334" s="187" t="s">
        <v>122</v>
      </c>
      <c r="H334" s="188">
        <v>100</v>
      </c>
      <c r="I334" s="189"/>
      <c r="J334" s="190">
        <f>ROUND(I334*H334,2)</f>
        <v>0</v>
      </c>
      <c r="K334" s="186" t="s">
        <v>123</v>
      </c>
      <c r="L334" s="38"/>
      <c r="M334" s="191" t="s">
        <v>1</v>
      </c>
      <c r="N334" s="192" t="s">
        <v>43</v>
      </c>
      <c r="O334" s="85"/>
      <c r="P334" s="193">
        <f>O334*H334</f>
        <v>0</v>
      </c>
      <c r="Q334" s="193">
        <v>0</v>
      </c>
      <c r="R334" s="193">
        <f>Q334*H334</f>
        <v>0</v>
      </c>
      <c r="S334" s="193">
        <v>0</v>
      </c>
      <c r="T334" s="194">
        <f>S334*H334</f>
        <v>0</v>
      </c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R334" s="195" t="s">
        <v>124</v>
      </c>
      <c r="AT334" s="195" t="s">
        <v>119</v>
      </c>
      <c r="AU334" s="195" t="s">
        <v>78</v>
      </c>
      <c r="AY334" s="11" t="s">
        <v>125</v>
      </c>
      <c r="BE334" s="196">
        <f>IF(N334="základní",J334,0)</f>
        <v>0</v>
      </c>
      <c r="BF334" s="196">
        <f>IF(N334="snížená",J334,0)</f>
        <v>0</v>
      </c>
      <c r="BG334" s="196">
        <f>IF(N334="zákl. přenesená",J334,0)</f>
        <v>0</v>
      </c>
      <c r="BH334" s="196">
        <f>IF(N334="sníž. přenesená",J334,0)</f>
        <v>0</v>
      </c>
      <c r="BI334" s="196">
        <f>IF(N334="nulová",J334,0)</f>
        <v>0</v>
      </c>
      <c r="BJ334" s="11" t="s">
        <v>86</v>
      </c>
      <c r="BK334" s="196">
        <f>ROUND(I334*H334,2)</f>
        <v>0</v>
      </c>
      <c r="BL334" s="11" t="s">
        <v>124</v>
      </c>
      <c r="BM334" s="195" t="s">
        <v>457</v>
      </c>
    </row>
    <row r="335" s="2" customFormat="1">
      <c r="A335" s="32"/>
      <c r="B335" s="33"/>
      <c r="C335" s="34"/>
      <c r="D335" s="197" t="s">
        <v>127</v>
      </c>
      <c r="E335" s="34"/>
      <c r="F335" s="198" t="s">
        <v>458</v>
      </c>
      <c r="G335" s="34"/>
      <c r="H335" s="34"/>
      <c r="I335" s="199"/>
      <c r="J335" s="34"/>
      <c r="K335" s="34"/>
      <c r="L335" s="38"/>
      <c r="M335" s="200"/>
      <c r="N335" s="201"/>
      <c r="O335" s="85"/>
      <c r="P335" s="85"/>
      <c r="Q335" s="85"/>
      <c r="R335" s="85"/>
      <c r="S335" s="85"/>
      <c r="T335" s="86"/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T335" s="11" t="s">
        <v>127</v>
      </c>
      <c r="AU335" s="11" t="s">
        <v>78</v>
      </c>
    </row>
    <row r="336" s="2" customFormat="1">
      <c r="A336" s="32"/>
      <c r="B336" s="33"/>
      <c r="C336" s="34"/>
      <c r="D336" s="197" t="s">
        <v>129</v>
      </c>
      <c r="E336" s="34"/>
      <c r="F336" s="202" t="s">
        <v>447</v>
      </c>
      <c r="G336" s="34"/>
      <c r="H336" s="34"/>
      <c r="I336" s="199"/>
      <c r="J336" s="34"/>
      <c r="K336" s="34"/>
      <c r="L336" s="38"/>
      <c r="M336" s="200"/>
      <c r="N336" s="201"/>
      <c r="O336" s="85"/>
      <c r="P336" s="85"/>
      <c r="Q336" s="85"/>
      <c r="R336" s="85"/>
      <c r="S336" s="85"/>
      <c r="T336" s="86"/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T336" s="11" t="s">
        <v>129</v>
      </c>
      <c r="AU336" s="11" t="s">
        <v>78</v>
      </c>
    </row>
    <row r="337" s="2" customFormat="1">
      <c r="A337" s="32"/>
      <c r="B337" s="33"/>
      <c r="C337" s="34"/>
      <c r="D337" s="197" t="s">
        <v>131</v>
      </c>
      <c r="E337" s="34"/>
      <c r="F337" s="202" t="s">
        <v>448</v>
      </c>
      <c r="G337" s="34"/>
      <c r="H337" s="34"/>
      <c r="I337" s="199"/>
      <c r="J337" s="34"/>
      <c r="K337" s="34"/>
      <c r="L337" s="38"/>
      <c r="M337" s="200"/>
      <c r="N337" s="201"/>
      <c r="O337" s="85"/>
      <c r="P337" s="85"/>
      <c r="Q337" s="85"/>
      <c r="R337" s="85"/>
      <c r="S337" s="85"/>
      <c r="T337" s="86"/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T337" s="11" t="s">
        <v>131</v>
      </c>
      <c r="AU337" s="11" t="s">
        <v>78</v>
      </c>
    </row>
    <row r="338" s="2" customFormat="1" ht="24.15" customHeight="1">
      <c r="A338" s="32"/>
      <c r="B338" s="33"/>
      <c r="C338" s="184" t="s">
        <v>459</v>
      </c>
      <c r="D338" s="184" t="s">
        <v>119</v>
      </c>
      <c r="E338" s="185" t="s">
        <v>460</v>
      </c>
      <c r="F338" s="186" t="s">
        <v>461</v>
      </c>
      <c r="G338" s="187" t="s">
        <v>122</v>
      </c>
      <c r="H338" s="188">
        <v>100</v>
      </c>
      <c r="I338" s="189"/>
      <c r="J338" s="190">
        <f>ROUND(I338*H338,2)</f>
        <v>0</v>
      </c>
      <c r="K338" s="186" t="s">
        <v>123</v>
      </c>
      <c r="L338" s="38"/>
      <c r="M338" s="191" t="s">
        <v>1</v>
      </c>
      <c r="N338" s="192" t="s">
        <v>43</v>
      </c>
      <c r="O338" s="85"/>
      <c r="P338" s="193">
        <f>O338*H338</f>
        <v>0</v>
      </c>
      <c r="Q338" s="193">
        <v>0</v>
      </c>
      <c r="R338" s="193">
        <f>Q338*H338</f>
        <v>0</v>
      </c>
      <c r="S338" s="193">
        <v>0</v>
      </c>
      <c r="T338" s="194">
        <f>S338*H338</f>
        <v>0</v>
      </c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R338" s="195" t="s">
        <v>124</v>
      </c>
      <c r="AT338" s="195" t="s">
        <v>119</v>
      </c>
      <c r="AU338" s="195" t="s">
        <v>78</v>
      </c>
      <c r="AY338" s="11" t="s">
        <v>125</v>
      </c>
      <c r="BE338" s="196">
        <f>IF(N338="základní",J338,0)</f>
        <v>0</v>
      </c>
      <c r="BF338" s="196">
        <f>IF(N338="snížená",J338,0)</f>
        <v>0</v>
      </c>
      <c r="BG338" s="196">
        <f>IF(N338="zákl. přenesená",J338,0)</f>
        <v>0</v>
      </c>
      <c r="BH338" s="196">
        <f>IF(N338="sníž. přenesená",J338,0)</f>
        <v>0</v>
      </c>
      <c r="BI338" s="196">
        <f>IF(N338="nulová",J338,0)</f>
        <v>0</v>
      </c>
      <c r="BJ338" s="11" t="s">
        <v>86</v>
      </c>
      <c r="BK338" s="196">
        <f>ROUND(I338*H338,2)</f>
        <v>0</v>
      </c>
      <c r="BL338" s="11" t="s">
        <v>124</v>
      </c>
      <c r="BM338" s="195" t="s">
        <v>462</v>
      </c>
    </row>
    <row r="339" s="2" customFormat="1">
      <c r="A339" s="32"/>
      <c r="B339" s="33"/>
      <c r="C339" s="34"/>
      <c r="D339" s="197" t="s">
        <v>127</v>
      </c>
      <c r="E339" s="34"/>
      <c r="F339" s="198" t="s">
        <v>463</v>
      </c>
      <c r="G339" s="34"/>
      <c r="H339" s="34"/>
      <c r="I339" s="199"/>
      <c r="J339" s="34"/>
      <c r="K339" s="34"/>
      <c r="L339" s="38"/>
      <c r="M339" s="200"/>
      <c r="N339" s="201"/>
      <c r="O339" s="85"/>
      <c r="P339" s="85"/>
      <c r="Q339" s="85"/>
      <c r="R339" s="85"/>
      <c r="S339" s="85"/>
      <c r="T339" s="86"/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T339" s="11" t="s">
        <v>127</v>
      </c>
      <c r="AU339" s="11" t="s">
        <v>78</v>
      </c>
    </row>
    <row r="340" s="2" customFormat="1">
      <c r="A340" s="32"/>
      <c r="B340" s="33"/>
      <c r="C340" s="34"/>
      <c r="D340" s="197" t="s">
        <v>129</v>
      </c>
      <c r="E340" s="34"/>
      <c r="F340" s="202" t="s">
        <v>447</v>
      </c>
      <c r="G340" s="34"/>
      <c r="H340" s="34"/>
      <c r="I340" s="199"/>
      <c r="J340" s="34"/>
      <c r="K340" s="34"/>
      <c r="L340" s="38"/>
      <c r="M340" s="200"/>
      <c r="N340" s="201"/>
      <c r="O340" s="85"/>
      <c r="P340" s="85"/>
      <c r="Q340" s="85"/>
      <c r="R340" s="85"/>
      <c r="S340" s="85"/>
      <c r="T340" s="86"/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T340" s="11" t="s">
        <v>129</v>
      </c>
      <c r="AU340" s="11" t="s">
        <v>78</v>
      </c>
    </row>
    <row r="341" s="2" customFormat="1">
      <c r="A341" s="32"/>
      <c r="B341" s="33"/>
      <c r="C341" s="34"/>
      <c r="D341" s="197" t="s">
        <v>131</v>
      </c>
      <c r="E341" s="34"/>
      <c r="F341" s="202" t="s">
        <v>448</v>
      </c>
      <c r="G341" s="34"/>
      <c r="H341" s="34"/>
      <c r="I341" s="199"/>
      <c r="J341" s="34"/>
      <c r="K341" s="34"/>
      <c r="L341" s="38"/>
      <c r="M341" s="200"/>
      <c r="N341" s="201"/>
      <c r="O341" s="85"/>
      <c r="P341" s="85"/>
      <c r="Q341" s="85"/>
      <c r="R341" s="85"/>
      <c r="S341" s="85"/>
      <c r="T341" s="86"/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T341" s="11" t="s">
        <v>131</v>
      </c>
      <c r="AU341" s="11" t="s">
        <v>78</v>
      </c>
    </row>
    <row r="342" s="2" customFormat="1" ht="24.15" customHeight="1">
      <c r="A342" s="32"/>
      <c r="B342" s="33"/>
      <c r="C342" s="184" t="s">
        <v>464</v>
      </c>
      <c r="D342" s="184" t="s">
        <v>119</v>
      </c>
      <c r="E342" s="185" t="s">
        <v>465</v>
      </c>
      <c r="F342" s="186" t="s">
        <v>466</v>
      </c>
      <c r="G342" s="187" t="s">
        <v>122</v>
      </c>
      <c r="H342" s="188">
        <v>100</v>
      </c>
      <c r="I342" s="189"/>
      <c r="J342" s="190">
        <f>ROUND(I342*H342,2)</f>
        <v>0</v>
      </c>
      <c r="K342" s="186" t="s">
        <v>123</v>
      </c>
      <c r="L342" s="38"/>
      <c r="M342" s="191" t="s">
        <v>1</v>
      </c>
      <c r="N342" s="192" t="s">
        <v>43</v>
      </c>
      <c r="O342" s="85"/>
      <c r="P342" s="193">
        <f>O342*H342</f>
        <v>0</v>
      </c>
      <c r="Q342" s="193">
        <v>0</v>
      </c>
      <c r="R342" s="193">
        <f>Q342*H342</f>
        <v>0</v>
      </c>
      <c r="S342" s="193">
        <v>0</v>
      </c>
      <c r="T342" s="194">
        <f>S342*H342</f>
        <v>0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95" t="s">
        <v>124</v>
      </c>
      <c r="AT342" s="195" t="s">
        <v>119</v>
      </c>
      <c r="AU342" s="195" t="s">
        <v>78</v>
      </c>
      <c r="AY342" s="11" t="s">
        <v>125</v>
      </c>
      <c r="BE342" s="196">
        <f>IF(N342="základní",J342,0)</f>
        <v>0</v>
      </c>
      <c r="BF342" s="196">
        <f>IF(N342="snížená",J342,0)</f>
        <v>0</v>
      </c>
      <c r="BG342" s="196">
        <f>IF(N342="zákl. přenesená",J342,0)</f>
        <v>0</v>
      </c>
      <c r="BH342" s="196">
        <f>IF(N342="sníž. přenesená",J342,0)</f>
        <v>0</v>
      </c>
      <c r="BI342" s="196">
        <f>IF(N342="nulová",J342,0)</f>
        <v>0</v>
      </c>
      <c r="BJ342" s="11" t="s">
        <v>86</v>
      </c>
      <c r="BK342" s="196">
        <f>ROUND(I342*H342,2)</f>
        <v>0</v>
      </c>
      <c r="BL342" s="11" t="s">
        <v>124</v>
      </c>
      <c r="BM342" s="195" t="s">
        <v>467</v>
      </c>
    </row>
    <row r="343" s="2" customFormat="1">
      <c r="A343" s="32"/>
      <c r="B343" s="33"/>
      <c r="C343" s="34"/>
      <c r="D343" s="197" t="s">
        <v>127</v>
      </c>
      <c r="E343" s="34"/>
      <c r="F343" s="198" t="s">
        <v>468</v>
      </c>
      <c r="G343" s="34"/>
      <c r="H343" s="34"/>
      <c r="I343" s="199"/>
      <c r="J343" s="34"/>
      <c r="K343" s="34"/>
      <c r="L343" s="38"/>
      <c r="M343" s="200"/>
      <c r="N343" s="201"/>
      <c r="O343" s="85"/>
      <c r="P343" s="85"/>
      <c r="Q343" s="85"/>
      <c r="R343" s="85"/>
      <c r="S343" s="85"/>
      <c r="T343" s="86"/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T343" s="11" t="s">
        <v>127</v>
      </c>
      <c r="AU343" s="11" t="s">
        <v>78</v>
      </c>
    </row>
    <row r="344" s="2" customFormat="1">
      <c r="A344" s="32"/>
      <c r="B344" s="33"/>
      <c r="C344" s="34"/>
      <c r="D344" s="197" t="s">
        <v>129</v>
      </c>
      <c r="E344" s="34"/>
      <c r="F344" s="202" t="s">
        <v>447</v>
      </c>
      <c r="G344" s="34"/>
      <c r="H344" s="34"/>
      <c r="I344" s="199"/>
      <c r="J344" s="34"/>
      <c r="K344" s="34"/>
      <c r="L344" s="38"/>
      <c r="M344" s="200"/>
      <c r="N344" s="201"/>
      <c r="O344" s="85"/>
      <c r="P344" s="85"/>
      <c r="Q344" s="85"/>
      <c r="R344" s="85"/>
      <c r="S344" s="85"/>
      <c r="T344" s="86"/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T344" s="11" t="s">
        <v>129</v>
      </c>
      <c r="AU344" s="11" t="s">
        <v>78</v>
      </c>
    </row>
    <row r="345" s="2" customFormat="1">
      <c r="A345" s="32"/>
      <c r="B345" s="33"/>
      <c r="C345" s="34"/>
      <c r="D345" s="197" t="s">
        <v>131</v>
      </c>
      <c r="E345" s="34"/>
      <c r="F345" s="202" t="s">
        <v>469</v>
      </c>
      <c r="G345" s="34"/>
      <c r="H345" s="34"/>
      <c r="I345" s="199"/>
      <c r="J345" s="34"/>
      <c r="K345" s="34"/>
      <c r="L345" s="38"/>
      <c r="M345" s="200"/>
      <c r="N345" s="201"/>
      <c r="O345" s="85"/>
      <c r="P345" s="85"/>
      <c r="Q345" s="85"/>
      <c r="R345" s="85"/>
      <c r="S345" s="85"/>
      <c r="T345" s="86"/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T345" s="11" t="s">
        <v>131</v>
      </c>
      <c r="AU345" s="11" t="s">
        <v>78</v>
      </c>
    </row>
    <row r="346" s="2" customFormat="1" ht="24.15" customHeight="1">
      <c r="A346" s="32"/>
      <c r="B346" s="33"/>
      <c r="C346" s="184" t="s">
        <v>470</v>
      </c>
      <c r="D346" s="184" t="s">
        <v>119</v>
      </c>
      <c r="E346" s="185" t="s">
        <v>471</v>
      </c>
      <c r="F346" s="186" t="s">
        <v>472</v>
      </c>
      <c r="G346" s="187" t="s">
        <v>122</v>
      </c>
      <c r="H346" s="188">
        <v>100</v>
      </c>
      <c r="I346" s="189"/>
      <c r="J346" s="190">
        <f>ROUND(I346*H346,2)</f>
        <v>0</v>
      </c>
      <c r="K346" s="186" t="s">
        <v>123</v>
      </c>
      <c r="L346" s="38"/>
      <c r="M346" s="191" t="s">
        <v>1</v>
      </c>
      <c r="N346" s="192" t="s">
        <v>43</v>
      </c>
      <c r="O346" s="85"/>
      <c r="P346" s="193">
        <f>O346*H346</f>
        <v>0</v>
      </c>
      <c r="Q346" s="193">
        <v>0</v>
      </c>
      <c r="R346" s="193">
        <f>Q346*H346</f>
        <v>0</v>
      </c>
      <c r="S346" s="193">
        <v>0</v>
      </c>
      <c r="T346" s="194">
        <f>S346*H346</f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95" t="s">
        <v>124</v>
      </c>
      <c r="AT346" s="195" t="s">
        <v>119</v>
      </c>
      <c r="AU346" s="195" t="s">
        <v>78</v>
      </c>
      <c r="AY346" s="11" t="s">
        <v>125</v>
      </c>
      <c r="BE346" s="196">
        <f>IF(N346="základní",J346,0)</f>
        <v>0</v>
      </c>
      <c r="BF346" s="196">
        <f>IF(N346="snížená",J346,0)</f>
        <v>0</v>
      </c>
      <c r="BG346" s="196">
        <f>IF(N346="zákl. přenesená",J346,0)</f>
        <v>0</v>
      </c>
      <c r="BH346" s="196">
        <f>IF(N346="sníž. přenesená",J346,0)</f>
        <v>0</v>
      </c>
      <c r="BI346" s="196">
        <f>IF(N346="nulová",J346,0)</f>
        <v>0</v>
      </c>
      <c r="BJ346" s="11" t="s">
        <v>86</v>
      </c>
      <c r="BK346" s="196">
        <f>ROUND(I346*H346,2)</f>
        <v>0</v>
      </c>
      <c r="BL346" s="11" t="s">
        <v>124</v>
      </c>
      <c r="BM346" s="195" t="s">
        <v>473</v>
      </c>
    </row>
    <row r="347" s="2" customFormat="1">
      <c r="A347" s="32"/>
      <c r="B347" s="33"/>
      <c r="C347" s="34"/>
      <c r="D347" s="197" t="s">
        <v>127</v>
      </c>
      <c r="E347" s="34"/>
      <c r="F347" s="198" t="s">
        <v>474</v>
      </c>
      <c r="G347" s="34"/>
      <c r="H347" s="34"/>
      <c r="I347" s="199"/>
      <c r="J347" s="34"/>
      <c r="K347" s="34"/>
      <c r="L347" s="38"/>
      <c r="M347" s="200"/>
      <c r="N347" s="201"/>
      <c r="O347" s="85"/>
      <c r="P347" s="85"/>
      <c r="Q347" s="85"/>
      <c r="R347" s="85"/>
      <c r="S347" s="85"/>
      <c r="T347" s="86"/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T347" s="11" t="s">
        <v>127</v>
      </c>
      <c r="AU347" s="11" t="s">
        <v>78</v>
      </c>
    </row>
    <row r="348" s="2" customFormat="1">
      <c r="A348" s="32"/>
      <c r="B348" s="33"/>
      <c r="C348" s="34"/>
      <c r="D348" s="197" t="s">
        <v>129</v>
      </c>
      <c r="E348" s="34"/>
      <c r="F348" s="202" t="s">
        <v>447</v>
      </c>
      <c r="G348" s="34"/>
      <c r="H348" s="34"/>
      <c r="I348" s="199"/>
      <c r="J348" s="34"/>
      <c r="K348" s="34"/>
      <c r="L348" s="38"/>
      <c r="M348" s="200"/>
      <c r="N348" s="201"/>
      <c r="O348" s="85"/>
      <c r="P348" s="85"/>
      <c r="Q348" s="85"/>
      <c r="R348" s="85"/>
      <c r="S348" s="85"/>
      <c r="T348" s="86"/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T348" s="11" t="s">
        <v>129</v>
      </c>
      <c r="AU348" s="11" t="s">
        <v>78</v>
      </c>
    </row>
    <row r="349" s="2" customFormat="1">
      <c r="A349" s="32"/>
      <c r="B349" s="33"/>
      <c r="C349" s="34"/>
      <c r="D349" s="197" t="s">
        <v>131</v>
      </c>
      <c r="E349" s="34"/>
      <c r="F349" s="202" t="s">
        <v>469</v>
      </c>
      <c r="G349" s="34"/>
      <c r="H349" s="34"/>
      <c r="I349" s="199"/>
      <c r="J349" s="34"/>
      <c r="K349" s="34"/>
      <c r="L349" s="38"/>
      <c r="M349" s="200"/>
      <c r="N349" s="201"/>
      <c r="O349" s="85"/>
      <c r="P349" s="85"/>
      <c r="Q349" s="85"/>
      <c r="R349" s="85"/>
      <c r="S349" s="85"/>
      <c r="T349" s="86"/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T349" s="11" t="s">
        <v>131</v>
      </c>
      <c r="AU349" s="11" t="s">
        <v>78</v>
      </c>
    </row>
    <row r="350" s="2" customFormat="1" ht="24.15" customHeight="1">
      <c r="A350" s="32"/>
      <c r="B350" s="33"/>
      <c r="C350" s="184" t="s">
        <v>475</v>
      </c>
      <c r="D350" s="184" t="s">
        <v>119</v>
      </c>
      <c r="E350" s="185" t="s">
        <v>476</v>
      </c>
      <c r="F350" s="186" t="s">
        <v>477</v>
      </c>
      <c r="G350" s="187" t="s">
        <v>122</v>
      </c>
      <c r="H350" s="188">
        <v>100</v>
      </c>
      <c r="I350" s="189"/>
      <c r="J350" s="190">
        <f>ROUND(I350*H350,2)</f>
        <v>0</v>
      </c>
      <c r="K350" s="186" t="s">
        <v>123</v>
      </c>
      <c r="L350" s="38"/>
      <c r="M350" s="191" t="s">
        <v>1</v>
      </c>
      <c r="N350" s="192" t="s">
        <v>43</v>
      </c>
      <c r="O350" s="85"/>
      <c r="P350" s="193">
        <f>O350*H350</f>
        <v>0</v>
      </c>
      <c r="Q350" s="193">
        <v>0</v>
      </c>
      <c r="R350" s="193">
        <f>Q350*H350</f>
        <v>0</v>
      </c>
      <c r="S350" s="193">
        <v>0</v>
      </c>
      <c r="T350" s="194">
        <f>S350*H350</f>
        <v>0</v>
      </c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R350" s="195" t="s">
        <v>124</v>
      </c>
      <c r="AT350" s="195" t="s">
        <v>119</v>
      </c>
      <c r="AU350" s="195" t="s">
        <v>78</v>
      </c>
      <c r="AY350" s="11" t="s">
        <v>125</v>
      </c>
      <c r="BE350" s="196">
        <f>IF(N350="základní",J350,0)</f>
        <v>0</v>
      </c>
      <c r="BF350" s="196">
        <f>IF(N350="snížená",J350,0)</f>
        <v>0</v>
      </c>
      <c r="BG350" s="196">
        <f>IF(N350="zákl. přenesená",J350,0)</f>
        <v>0</v>
      </c>
      <c r="BH350" s="196">
        <f>IF(N350="sníž. přenesená",J350,0)</f>
        <v>0</v>
      </c>
      <c r="BI350" s="196">
        <f>IF(N350="nulová",J350,0)</f>
        <v>0</v>
      </c>
      <c r="BJ350" s="11" t="s">
        <v>86</v>
      </c>
      <c r="BK350" s="196">
        <f>ROUND(I350*H350,2)</f>
        <v>0</v>
      </c>
      <c r="BL350" s="11" t="s">
        <v>124</v>
      </c>
      <c r="BM350" s="195" t="s">
        <v>478</v>
      </c>
    </row>
    <row r="351" s="2" customFormat="1">
      <c r="A351" s="32"/>
      <c r="B351" s="33"/>
      <c r="C351" s="34"/>
      <c r="D351" s="197" t="s">
        <v>127</v>
      </c>
      <c r="E351" s="34"/>
      <c r="F351" s="198" t="s">
        <v>479</v>
      </c>
      <c r="G351" s="34"/>
      <c r="H351" s="34"/>
      <c r="I351" s="199"/>
      <c r="J351" s="34"/>
      <c r="K351" s="34"/>
      <c r="L351" s="38"/>
      <c r="M351" s="200"/>
      <c r="N351" s="201"/>
      <c r="O351" s="85"/>
      <c r="P351" s="85"/>
      <c r="Q351" s="85"/>
      <c r="R351" s="85"/>
      <c r="S351" s="85"/>
      <c r="T351" s="86"/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T351" s="11" t="s">
        <v>127</v>
      </c>
      <c r="AU351" s="11" t="s">
        <v>78</v>
      </c>
    </row>
    <row r="352" s="2" customFormat="1">
      <c r="A352" s="32"/>
      <c r="B352" s="33"/>
      <c r="C352" s="34"/>
      <c r="D352" s="197" t="s">
        <v>129</v>
      </c>
      <c r="E352" s="34"/>
      <c r="F352" s="202" t="s">
        <v>447</v>
      </c>
      <c r="G352" s="34"/>
      <c r="H352" s="34"/>
      <c r="I352" s="199"/>
      <c r="J352" s="34"/>
      <c r="K352" s="34"/>
      <c r="L352" s="38"/>
      <c r="M352" s="200"/>
      <c r="N352" s="201"/>
      <c r="O352" s="85"/>
      <c r="P352" s="85"/>
      <c r="Q352" s="85"/>
      <c r="R352" s="85"/>
      <c r="S352" s="85"/>
      <c r="T352" s="86"/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T352" s="11" t="s">
        <v>129</v>
      </c>
      <c r="AU352" s="11" t="s">
        <v>78</v>
      </c>
    </row>
    <row r="353" s="2" customFormat="1">
      <c r="A353" s="32"/>
      <c r="B353" s="33"/>
      <c r="C353" s="34"/>
      <c r="D353" s="197" t="s">
        <v>131</v>
      </c>
      <c r="E353" s="34"/>
      <c r="F353" s="202" t="s">
        <v>469</v>
      </c>
      <c r="G353" s="34"/>
      <c r="H353" s="34"/>
      <c r="I353" s="199"/>
      <c r="J353" s="34"/>
      <c r="K353" s="34"/>
      <c r="L353" s="38"/>
      <c r="M353" s="200"/>
      <c r="N353" s="201"/>
      <c r="O353" s="85"/>
      <c r="P353" s="85"/>
      <c r="Q353" s="85"/>
      <c r="R353" s="85"/>
      <c r="S353" s="85"/>
      <c r="T353" s="86"/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T353" s="11" t="s">
        <v>131</v>
      </c>
      <c r="AU353" s="11" t="s">
        <v>78</v>
      </c>
    </row>
    <row r="354" s="2" customFormat="1" ht="24.15" customHeight="1">
      <c r="A354" s="32"/>
      <c r="B354" s="33"/>
      <c r="C354" s="184" t="s">
        <v>480</v>
      </c>
      <c r="D354" s="184" t="s">
        <v>119</v>
      </c>
      <c r="E354" s="185" t="s">
        <v>481</v>
      </c>
      <c r="F354" s="186" t="s">
        <v>482</v>
      </c>
      <c r="G354" s="187" t="s">
        <v>122</v>
      </c>
      <c r="H354" s="188">
        <v>100</v>
      </c>
      <c r="I354" s="189"/>
      <c r="J354" s="190">
        <f>ROUND(I354*H354,2)</f>
        <v>0</v>
      </c>
      <c r="K354" s="186" t="s">
        <v>123</v>
      </c>
      <c r="L354" s="38"/>
      <c r="M354" s="191" t="s">
        <v>1</v>
      </c>
      <c r="N354" s="192" t="s">
        <v>43</v>
      </c>
      <c r="O354" s="85"/>
      <c r="P354" s="193">
        <f>O354*H354</f>
        <v>0</v>
      </c>
      <c r="Q354" s="193">
        <v>0</v>
      </c>
      <c r="R354" s="193">
        <f>Q354*H354</f>
        <v>0</v>
      </c>
      <c r="S354" s="193">
        <v>0</v>
      </c>
      <c r="T354" s="194">
        <f>S354*H354</f>
        <v>0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95" t="s">
        <v>124</v>
      </c>
      <c r="AT354" s="195" t="s">
        <v>119</v>
      </c>
      <c r="AU354" s="195" t="s">
        <v>78</v>
      </c>
      <c r="AY354" s="11" t="s">
        <v>125</v>
      </c>
      <c r="BE354" s="196">
        <f>IF(N354="základní",J354,0)</f>
        <v>0</v>
      </c>
      <c r="BF354" s="196">
        <f>IF(N354="snížená",J354,0)</f>
        <v>0</v>
      </c>
      <c r="BG354" s="196">
        <f>IF(N354="zákl. přenesená",J354,0)</f>
        <v>0</v>
      </c>
      <c r="BH354" s="196">
        <f>IF(N354="sníž. přenesená",J354,0)</f>
        <v>0</v>
      </c>
      <c r="BI354" s="196">
        <f>IF(N354="nulová",J354,0)</f>
        <v>0</v>
      </c>
      <c r="BJ354" s="11" t="s">
        <v>86</v>
      </c>
      <c r="BK354" s="196">
        <f>ROUND(I354*H354,2)</f>
        <v>0</v>
      </c>
      <c r="BL354" s="11" t="s">
        <v>124</v>
      </c>
      <c r="BM354" s="195" t="s">
        <v>483</v>
      </c>
    </row>
    <row r="355" s="2" customFormat="1">
      <c r="A355" s="32"/>
      <c r="B355" s="33"/>
      <c r="C355" s="34"/>
      <c r="D355" s="197" t="s">
        <v>127</v>
      </c>
      <c r="E355" s="34"/>
      <c r="F355" s="198" t="s">
        <v>484</v>
      </c>
      <c r="G355" s="34"/>
      <c r="H355" s="34"/>
      <c r="I355" s="199"/>
      <c r="J355" s="34"/>
      <c r="K355" s="34"/>
      <c r="L355" s="38"/>
      <c r="M355" s="200"/>
      <c r="N355" s="201"/>
      <c r="O355" s="85"/>
      <c r="P355" s="85"/>
      <c r="Q355" s="85"/>
      <c r="R355" s="85"/>
      <c r="S355" s="85"/>
      <c r="T355" s="86"/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T355" s="11" t="s">
        <v>127</v>
      </c>
      <c r="AU355" s="11" t="s">
        <v>78</v>
      </c>
    </row>
    <row r="356" s="2" customFormat="1">
      <c r="A356" s="32"/>
      <c r="B356" s="33"/>
      <c r="C356" s="34"/>
      <c r="D356" s="197" t="s">
        <v>129</v>
      </c>
      <c r="E356" s="34"/>
      <c r="F356" s="202" t="s">
        <v>447</v>
      </c>
      <c r="G356" s="34"/>
      <c r="H356" s="34"/>
      <c r="I356" s="199"/>
      <c r="J356" s="34"/>
      <c r="K356" s="34"/>
      <c r="L356" s="38"/>
      <c r="M356" s="200"/>
      <c r="N356" s="201"/>
      <c r="O356" s="85"/>
      <c r="P356" s="85"/>
      <c r="Q356" s="85"/>
      <c r="R356" s="85"/>
      <c r="S356" s="85"/>
      <c r="T356" s="86"/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T356" s="11" t="s">
        <v>129</v>
      </c>
      <c r="AU356" s="11" t="s">
        <v>78</v>
      </c>
    </row>
    <row r="357" s="2" customFormat="1">
      <c r="A357" s="32"/>
      <c r="B357" s="33"/>
      <c r="C357" s="34"/>
      <c r="D357" s="197" t="s">
        <v>131</v>
      </c>
      <c r="E357" s="34"/>
      <c r="F357" s="202" t="s">
        <v>469</v>
      </c>
      <c r="G357" s="34"/>
      <c r="H357" s="34"/>
      <c r="I357" s="199"/>
      <c r="J357" s="34"/>
      <c r="K357" s="34"/>
      <c r="L357" s="38"/>
      <c r="M357" s="200"/>
      <c r="N357" s="201"/>
      <c r="O357" s="85"/>
      <c r="P357" s="85"/>
      <c r="Q357" s="85"/>
      <c r="R357" s="85"/>
      <c r="S357" s="85"/>
      <c r="T357" s="86"/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T357" s="11" t="s">
        <v>131</v>
      </c>
      <c r="AU357" s="11" t="s">
        <v>78</v>
      </c>
    </row>
    <row r="358" s="2" customFormat="1" ht="24.15" customHeight="1">
      <c r="A358" s="32"/>
      <c r="B358" s="33"/>
      <c r="C358" s="184" t="s">
        <v>485</v>
      </c>
      <c r="D358" s="184" t="s">
        <v>119</v>
      </c>
      <c r="E358" s="185" t="s">
        <v>486</v>
      </c>
      <c r="F358" s="186" t="s">
        <v>487</v>
      </c>
      <c r="G358" s="187" t="s">
        <v>122</v>
      </c>
      <c r="H358" s="188">
        <v>100</v>
      </c>
      <c r="I358" s="189"/>
      <c r="J358" s="190">
        <f>ROUND(I358*H358,2)</f>
        <v>0</v>
      </c>
      <c r="K358" s="186" t="s">
        <v>123</v>
      </c>
      <c r="L358" s="38"/>
      <c r="M358" s="191" t="s">
        <v>1</v>
      </c>
      <c r="N358" s="192" t="s">
        <v>43</v>
      </c>
      <c r="O358" s="85"/>
      <c r="P358" s="193">
        <f>O358*H358</f>
        <v>0</v>
      </c>
      <c r="Q358" s="193">
        <v>0</v>
      </c>
      <c r="R358" s="193">
        <f>Q358*H358</f>
        <v>0</v>
      </c>
      <c r="S358" s="193">
        <v>0</v>
      </c>
      <c r="T358" s="194">
        <f>S358*H358</f>
        <v>0</v>
      </c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195" t="s">
        <v>124</v>
      </c>
      <c r="AT358" s="195" t="s">
        <v>119</v>
      </c>
      <c r="AU358" s="195" t="s">
        <v>78</v>
      </c>
      <c r="AY358" s="11" t="s">
        <v>125</v>
      </c>
      <c r="BE358" s="196">
        <f>IF(N358="základní",J358,0)</f>
        <v>0</v>
      </c>
      <c r="BF358" s="196">
        <f>IF(N358="snížená",J358,0)</f>
        <v>0</v>
      </c>
      <c r="BG358" s="196">
        <f>IF(N358="zákl. přenesená",J358,0)</f>
        <v>0</v>
      </c>
      <c r="BH358" s="196">
        <f>IF(N358="sníž. přenesená",J358,0)</f>
        <v>0</v>
      </c>
      <c r="BI358" s="196">
        <f>IF(N358="nulová",J358,0)</f>
        <v>0</v>
      </c>
      <c r="BJ358" s="11" t="s">
        <v>86</v>
      </c>
      <c r="BK358" s="196">
        <f>ROUND(I358*H358,2)</f>
        <v>0</v>
      </c>
      <c r="BL358" s="11" t="s">
        <v>124</v>
      </c>
      <c r="BM358" s="195" t="s">
        <v>488</v>
      </c>
    </row>
    <row r="359" s="2" customFormat="1">
      <c r="A359" s="32"/>
      <c r="B359" s="33"/>
      <c r="C359" s="34"/>
      <c r="D359" s="197" t="s">
        <v>127</v>
      </c>
      <c r="E359" s="34"/>
      <c r="F359" s="198" t="s">
        <v>489</v>
      </c>
      <c r="G359" s="34"/>
      <c r="H359" s="34"/>
      <c r="I359" s="199"/>
      <c r="J359" s="34"/>
      <c r="K359" s="34"/>
      <c r="L359" s="38"/>
      <c r="M359" s="200"/>
      <c r="N359" s="201"/>
      <c r="O359" s="85"/>
      <c r="P359" s="85"/>
      <c r="Q359" s="85"/>
      <c r="R359" s="85"/>
      <c r="S359" s="85"/>
      <c r="T359" s="86"/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T359" s="11" t="s">
        <v>127</v>
      </c>
      <c r="AU359" s="11" t="s">
        <v>78</v>
      </c>
    </row>
    <row r="360" s="2" customFormat="1">
      <c r="A360" s="32"/>
      <c r="B360" s="33"/>
      <c r="C360" s="34"/>
      <c r="D360" s="197" t="s">
        <v>129</v>
      </c>
      <c r="E360" s="34"/>
      <c r="F360" s="202" t="s">
        <v>447</v>
      </c>
      <c r="G360" s="34"/>
      <c r="H360" s="34"/>
      <c r="I360" s="199"/>
      <c r="J360" s="34"/>
      <c r="K360" s="34"/>
      <c r="L360" s="38"/>
      <c r="M360" s="200"/>
      <c r="N360" s="201"/>
      <c r="O360" s="85"/>
      <c r="P360" s="85"/>
      <c r="Q360" s="85"/>
      <c r="R360" s="85"/>
      <c r="S360" s="85"/>
      <c r="T360" s="86"/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T360" s="11" t="s">
        <v>129</v>
      </c>
      <c r="AU360" s="11" t="s">
        <v>78</v>
      </c>
    </row>
    <row r="361" s="2" customFormat="1">
      <c r="A361" s="32"/>
      <c r="B361" s="33"/>
      <c r="C361" s="34"/>
      <c r="D361" s="197" t="s">
        <v>131</v>
      </c>
      <c r="E361" s="34"/>
      <c r="F361" s="202" t="s">
        <v>490</v>
      </c>
      <c r="G361" s="34"/>
      <c r="H361" s="34"/>
      <c r="I361" s="199"/>
      <c r="J361" s="34"/>
      <c r="K361" s="34"/>
      <c r="L361" s="38"/>
      <c r="M361" s="200"/>
      <c r="N361" s="201"/>
      <c r="O361" s="85"/>
      <c r="P361" s="85"/>
      <c r="Q361" s="85"/>
      <c r="R361" s="85"/>
      <c r="S361" s="85"/>
      <c r="T361" s="86"/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T361" s="11" t="s">
        <v>131</v>
      </c>
      <c r="AU361" s="11" t="s">
        <v>78</v>
      </c>
    </row>
    <row r="362" s="2" customFormat="1" ht="24.15" customHeight="1">
      <c r="A362" s="32"/>
      <c r="B362" s="33"/>
      <c r="C362" s="184" t="s">
        <v>491</v>
      </c>
      <c r="D362" s="184" t="s">
        <v>119</v>
      </c>
      <c r="E362" s="185" t="s">
        <v>492</v>
      </c>
      <c r="F362" s="186" t="s">
        <v>493</v>
      </c>
      <c r="G362" s="187" t="s">
        <v>122</v>
      </c>
      <c r="H362" s="188">
        <v>100</v>
      </c>
      <c r="I362" s="189"/>
      <c r="J362" s="190">
        <f>ROUND(I362*H362,2)</f>
        <v>0</v>
      </c>
      <c r="K362" s="186" t="s">
        <v>123</v>
      </c>
      <c r="L362" s="38"/>
      <c r="M362" s="191" t="s">
        <v>1</v>
      </c>
      <c r="N362" s="192" t="s">
        <v>43</v>
      </c>
      <c r="O362" s="85"/>
      <c r="P362" s="193">
        <f>O362*H362</f>
        <v>0</v>
      </c>
      <c r="Q362" s="193">
        <v>0</v>
      </c>
      <c r="R362" s="193">
        <f>Q362*H362</f>
        <v>0</v>
      </c>
      <c r="S362" s="193">
        <v>0</v>
      </c>
      <c r="T362" s="194">
        <f>S362*H362</f>
        <v>0</v>
      </c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195" t="s">
        <v>124</v>
      </c>
      <c r="AT362" s="195" t="s">
        <v>119</v>
      </c>
      <c r="AU362" s="195" t="s">
        <v>78</v>
      </c>
      <c r="AY362" s="11" t="s">
        <v>125</v>
      </c>
      <c r="BE362" s="196">
        <f>IF(N362="základní",J362,0)</f>
        <v>0</v>
      </c>
      <c r="BF362" s="196">
        <f>IF(N362="snížená",J362,0)</f>
        <v>0</v>
      </c>
      <c r="BG362" s="196">
        <f>IF(N362="zákl. přenesená",J362,0)</f>
        <v>0</v>
      </c>
      <c r="BH362" s="196">
        <f>IF(N362="sníž. přenesená",J362,0)</f>
        <v>0</v>
      </c>
      <c r="BI362" s="196">
        <f>IF(N362="nulová",J362,0)</f>
        <v>0</v>
      </c>
      <c r="BJ362" s="11" t="s">
        <v>86</v>
      </c>
      <c r="BK362" s="196">
        <f>ROUND(I362*H362,2)</f>
        <v>0</v>
      </c>
      <c r="BL362" s="11" t="s">
        <v>124</v>
      </c>
      <c r="BM362" s="195" t="s">
        <v>494</v>
      </c>
    </row>
    <row r="363" s="2" customFormat="1">
      <c r="A363" s="32"/>
      <c r="B363" s="33"/>
      <c r="C363" s="34"/>
      <c r="D363" s="197" t="s">
        <v>127</v>
      </c>
      <c r="E363" s="34"/>
      <c r="F363" s="198" t="s">
        <v>495</v>
      </c>
      <c r="G363" s="34"/>
      <c r="H363" s="34"/>
      <c r="I363" s="199"/>
      <c r="J363" s="34"/>
      <c r="K363" s="34"/>
      <c r="L363" s="38"/>
      <c r="M363" s="200"/>
      <c r="N363" s="201"/>
      <c r="O363" s="85"/>
      <c r="P363" s="85"/>
      <c r="Q363" s="85"/>
      <c r="R363" s="85"/>
      <c r="S363" s="85"/>
      <c r="T363" s="86"/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T363" s="11" t="s">
        <v>127</v>
      </c>
      <c r="AU363" s="11" t="s">
        <v>78</v>
      </c>
    </row>
    <row r="364" s="2" customFormat="1">
      <c r="A364" s="32"/>
      <c r="B364" s="33"/>
      <c r="C364" s="34"/>
      <c r="D364" s="197" t="s">
        <v>129</v>
      </c>
      <c r="E364" s="34"/>
      <c r="F364" s="202" t="s">
        <v>447</v>
      </c>
      <c r="G364" s="34"/>
      <c r="H364" s="34"/>
      <c r="I364" s="199"/>
      <c r="J364" s="34"/>
      <c r="K364" s="34"/>
      <c r="L364" s="38"/>
      <c r="M364" s="200"/>
      <c r="N364" s="201"/>
      <c r="O364" s="85"/>
      <c r="P364" s="85"/>
      <c r="Q364" s="85"/>
      <c r="R364" s="85"/>
      <c r="S364" s="85"/>
      <c r="T364" s="86"/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T364" s="11" t="s">
        <v>129</v>
      </c>
      <c r="AU364" s="11" t="s">
        <v>78</v>
      </c>
    </row>
    <row r="365" s="2" customFormat="1">
      <c r="A365" s="32"/>
      <c r="B365" s="33"/>
      <c r="C365" s="34"/>
      <c r="D365" s="197" t="s">
        <v>131</v>
      </c>
      <c r="E365" s="34"/>
      <c r="F365" s="202" t="s">
        <v>490</v>
      </c>
      <c r="G365" s="34"/>
      <c r="H365" s="34"/>
      <c r="I365" s="199"/>
      <c r="J365" s="34"/>
      <c r="K365" s="34"/>
      <c r="L365" s="38"/>
      <c r="M365" s="200"/>
      <c r="N365" s="201"/>
      <c r="O365" s="85"/>
      <c r="P365" s="85"/>
      <c r="Q365" s="85"/>
      <c r="R365" s="85"/>
      <c r="S365" s="85"/>
      <c r="T365" s="86"/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T365" s="11" t="s">
        <v>131</v>
      </c>
      <c r="AU365" s="11" t="s">
        <v>78</v>
      </c>
    </row>
    <row r="366" s="2" customFormat="1" ht="24.15" customHeight="1">
      <c r="A366" s="32"/>
      <c r="B366" s="33"/>
      <c r="C366" s="184" t="s">
        <v>496</v>
      </c>
      <c r="D366" s="184" t="s">
        <v>119</v>
      </c>
      <c r="E366" s="185" t="s">
        <v>497</v>
      </c>
      <c r="F366" s="186" t="s">
        <v>498</v>
      </c>
      <c r="G366" s="187" t="s">
        <v>122</v>
      </c>
      <c r="H366" s="188">
        <v>100</v>
      </c>
      <c r="I366" s="189"/>
      <c r="J366" s="190">
        <f>ROUND(I366*H366,2)</f>
        <v>0</v>
      </c>
      <c r="K366" s="186" t="s">
        <v>123</v>
      </c>
      <c r="L366" s="38"/>
      <c r="M366" s="191" t="s">
        <v>1</v>
      </c>
      <c r="N366" s="192" t="s">
        <v>43</v>
      </c>
      <c r="O366" s="85"/>
      <c r="P366" s="193">
        <f>O366*H366</f>
        <v>0</v>
      </c>
      <c r="Q366" s="193">
        <v>0</v>
      </c>
      <c r="R366" s="193">
        <f>Q366*H366</f>
        <v>0</v>
      </c>
      <c r="S366" s="193">
        <v>0</v>
      </c>
      <c r="T366" s="194">
        <f>S366*H366</f>
        <v>0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95" t="s">
        <v>124</v>
      </c>
      <c r="AT366" s="195" t="s">
        <v>119</v>
      </c>
      <c r="AU366" s="195" t="s">
        <v>78</v>
      </c>
      <c r="AY366" s="11" t="s">
        <v>125</v>
      </c>
      <c r="BE366" s="196">
        <f>IF(N366="základní",J366,0)</f>
        <v>0</v>
      </c>
      <c r="BF366" s="196">
        <f>IF(N366="snížená",J366,0)</f>
        <v>0</v>
      </c>
      <c r="BG366" s="196">
        <f>IF(N366="zákl. přenesená",J366,0)</f>
        <v>0</v>
      </c>
      <c r="BH366" s="196">
        <f>IF(N366="sníž. přenesená",J366,0)</f>
        <v>0</v>
      </c>
      <c r="BI366" s="196">
        <f>IF(N366="nulová",J366,0)</f>
        <v>0</v>
      </c>
      <c r="BJ366" s="11" t="s">
        <v>86</v>
      </c>
      <c r="BK366" s="196">
        <f>ROUND(I366*H366,2)</f>
        <v>0</v>
      </c>
      <c r="BL366" s="11" t="s">
        <v>124</v>
      </c>
      <c r="BM366" s="195" t="s">
        <v>499</v>
      </c>
    </row>
    <row r="367" s="2" customFormat="1">
      <c r="A367" s="32"/>
      <c r="B367" s="33"/>
      <c r="C367" s="34"/>
      <c r="D367" s="197" t="s">
        <v>127</v>
      </c>
      <c r="E367" s="34"/>
      <c r="F367" s="198" t="s">
        <v>500</v>
      </c>
      <c r="G367" s="34"/>
      <c r="H367" s="34"/>
      <c r="I367" s="199"/>
      <c r="J367" s="34"/>
      <c r="K367" s="34"/>
      <c r="L367" s="38"/>
      <c r="M367" s="200"/>
      <c r="N367" s="201"/>
      <c r="O367" s="85"/>
      <c r="P367" s="85"/>
      <c r="Q367" s="85"/>
      <c r="R367" s="85"/>
      <c r="S367" s="85"/>
      <c r="T367" s="86"/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T367" s="11" t="s">
        <v>127</v>
      </c>
      <c r="AU367" s="11" t="s">
        <v>78</v>
      </c>
    </row>
    <row r="368" s="2" customFormat="1">
      <c r="A368" s="32"/>
      <c r="B368" s="33"/>
      <c r="C368" s="34"/>
      <c r="D368" s="197" t="s">
        <v>129</v>
      </c>
      <c r="E368" s="34"/>
      <c r="F368" s="202" t="s">
        <v>447</v>
      </c>
      <c r="G368" s="34"/>
      <c r="H368" s="34"/>
      <c r="I368" s="199"/>
      <c r="J368" s="34"/>
      <c r="K368" s="34"/>
      <c r="L368" s="38"/>
      <c r="M368" s="200"/>
      <c r="N368" s="201"/>
      <c r="O368" s="85"/>
      <c r="P368" s="85"/>
      <c r="Q368" s="85"/>
      <c r="R368" s="85"/>
      <c r="S368" s="85"/>
      <c r="T368" s="86"/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T368" s="11" t="s">
        <v>129</v>
      </c>
      <c r="AU368" s="11" t="s">
        <v>78</v>
      </c>
    </row>
    <row r="369" s="2" customFormat="1">
      <c r="A369" s="32"/>
      <c r="B369" s="33"/>
      <c r="C369" s="34"/>
      <c r="D369" s="197" t="s">
        <v>131</v>
      </c>
      <c r="E369" s="34"/>
      <c r="F369" s="202" t="s">
        <v>490</v>
      </c>
      <c r="G369" s="34"/>
      <c r="H369" s="34"/>
      <c r="I369" s="199"/>
      <c r="J369" s="34"/>
      <c r="K369" s="34"/>
      <c r="L369" s="38"/>
      <c r="M369" s="200"/>
      <c r="N369" s="201"/>
      <c r="O369" s="85"/>
      <c r="P369" s="85"/>
      <c r="Q369" s="85"/>
      <c r="R369" s="85"/>
      <c r="S369" s="85"/>
      <c r="T369" s="86"/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T369" s="11" t="s">
        <v>131</v>
      </c>
      <c r="AU369" s="11" t="s">
        <v>78</v>
      </c>
    </row>
    <row r="370" s="2" customFormat="1" ht="24.15" customHeight="1">
      <c r="A370" s="32"/>
      <c r="B370" s="33"/>
      <c r="C370" s="184" t="s">
        <v>501</v>
      </c>
      <c r="D370" s="184" t="s">
        <v>119</v>
      </c>
      <c r="E370" s="185" t="s">
        <v>502</v>
      </c>
      <c r="F370" s="186" t="s">
        <v>503</v>
      </c>
      <c r="G370" s="187" t="s">
        <v>122</v>
      </c>
      <c r="H370" s="188">
        <v>100</v>
      </c>
      <c r="I370" s="189"/>
      <c r="J370" s="190">
        <f>ROUND(I370*H370,2)</f>
        <v>0</v>
      </c>
      <c r="K370" s="186" t="s">
        <v>123</v>
      </c>
      <c r="L370" s="38"/>
      <c r="M370" s="191" t="s">
        <v>1</v>
      </c>
      <c r="N370" s="192" t="s">
        <v>43</v>
      </c>
      <c r="O370" s="85"/>
      <c r="P370" s="193">
        <f>O370*H370</f>
        <v>0</v>
      </c>
      <c r="Q370" s="193">
        <v>0</v>
      </c>
      <c r="R370" s="193">
        <f>Q370*H370</f>
        <v>0</v>
      </c>
      <c r="S370" s="193">
        <v>0</v>
      </c>
      <c r="T370" s="194">
        <f>S370*H370</f>
        <v>0</v>
      </c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195" t="s">
        <v>124</v>
      </c>
      <c r="AT370" s="195" t="s">
        <v>119</v>
      </c>
      <c r="AU370" s="195" t="s">
        <v>78</v>
      </c>
      <c r="AY370" s="11" t="s">
        <v>125</v>
      </c>
      <c r="BE370" s="196">
        <f>IF(N370="základní",J370,0)</f>
        <v>0</v>
      </c>
      <c r="BF370" s="196">
        <f>IF(N370="snížená",J370,0)</f>
        <v>0</v>
      </c>
      <c r="BG370" s="196">
        <f>IF(N370="zákl. přenesená",J370,0)</f>
        <v>0</v>
      </c>
      <c r="BH370" s="196">
        <f>IF(N370="sníž. přenesená",J370,0)</f>
        <v>0</v>
      </c>
      <c r="BI370" s="196">
        <f>IF(N370="nulová",J370,0)</f>
        <v>0</v>
      </c>
      <c r="BJ370" s="11" t="s">
        <v>86</v>
      </c>
      <c r="BK370" s="196">
        <f>ROUND(I370*H370,2)</f>
        <v>0</v>
      </c>
      <c r="BL370" s="11" t="s">
        <v>124</v>
      </c>
      <c r="BM370" s="195" t="s">
        <v>504</v>
      </c>
    </row>
    <row r="371" s="2" customFormat="1">
      <c r="A371" s="32"/>
      <c r="B371" s="33"/>
      <c r="C371" s="34"/>
      <c r="D371" s="197" t="s">
        <v>127</v>
      </c>
      <c r="E371" s="34"/>
      <c r="F371" s="198" t="s">
        <v>505</v>
      </c>
      <c r="G371" s="34"/>
      <c r="H371" s="34"/>
      <c r="I371" s="199"/>
      <c r="J371" s="34"/>
      <c r="K371" s="34"/>
      <c r="L371" s="38"/>
      <c r="M371" s="200"/>
      <c r="N371" s="201"/>
      <c r="O371" s="85"/>
      <c r="P371" s="85"/>
      <c r="Q371" s="85"/>
      <c r="R371" s="85"/>
      <c r="S371" s="85"/>
      <c r="T371" s="86"/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T371" s="11" t="s">
        <v>127</v>
      </c>
      <c r="AU371" s="11" t="s">
        <v>78</v>
      </c>
    </row>
    <row r="372" s="2" customFormat="1">
      <c r="A372" s="32"/>
      <c r="B372" s="33"/>
      <c r="C372" s="34"/>
      <c r="D372" s="197" t="s">
        <v>129</v>
      </c>
      <c r="E372" s="34"/>
      <c r="F372" s="202" t="s">
        <v>447</v>
      </c>
      <c r="G372" s="34"/>
      <c r="H372" s="34"/>
      <c r="I372" s="199"/>
      <c r="J372" s="34"/>
      <c r="K372" s="34"/>
      <c r="L372" s="38"/>
      <c r="M372" s="200"/>
      <c r="N372" s="201"/>
      <c r="O372" s="85"/>
      <c r="P372" s="85"/>
      <c r="Q372" s="85"/>
      <c r="R372" s="85"/>
      <c r="S372" s="85"/>
      <c r="T372" s="86"/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T372" s="11" t="s">
        <v>129</v>
      </c>
      <c r="AU372" s="11" t="s">
        <v>78</v>
      </c>
    </row>
    <row r="373" s="2" customFormat="1">
      <c r="A373" s="32"/>
      <c r="B373" s="33"/>
      <c r="C373" s="34"/>
      <c r="D373" s="197" t="s">
        <v>131</v>
      </c>
      <c r="E373" s="34"/>
      <c r="F373" s="202" t="s">
        <v>490</v>
      </c>
      <c r="G373" s="34"/>
      <c r="H373" s="34"/>
      <c r="I373" s="199"/>
      <c r="J373" s="34"/>
      <c r="K373" s="34"/>
      <c r="L373" s="38"/>
      <c r="M373" s="200"/>
      <c r="N373" s="201"/>
      <c r="O373" s="85"/>
      <c r="P373" s="85"/>
      <c r="Q373" s="85"/>
      <c r="R373" s="85"/>
      <c r="S373" s="85"/>
      <c r="T373" s="86"/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T373" s="11" t="s">
        <v>131</v>
      </c>
      <c r="AU373" s="11" t="s">
        <v>78</v>
      </c>
    </row>
    <row r="374" s="2" customFormat="1" ht="24.15" customHeight="1">
      <c r="A374" s="32"/>
      <c r="B374" s="33"/>
      <c r="C374" s="184" t="s">
        <v>506</v>
      </c>
      <c r="D374" s="184" t="s">
        <v>119</v>
      </c>
      <c r="E374" s="185" t="s">
        <v>507</v>
      </c>
      <c r="F374" s="186" t="s">
        <v>508</v>
      </c>
      <c r="G374" s="187" t="s">
        <v>188</v>
      </c>
      <c r="H374" s="188">
        <v>10</v>
      </c>
      <c r="I374" s="189"/>
      <c r="J374" s="190">
        <f>ROUND(I374*H374,2)</f>
        <v>0</v>
      </c>
      <c r="K374" s="186" t="s">
        <v>123</v>
      </c>
      <c r="L374" s="38"/>
      <c r="M374" s="191" t="s">
        <v>1</v>
      </c>
      <c r="N374" s="192" t="s">
        <v>43</v>
      </c>
      <c r="O374" s="85"/>
      <c r="P374" s="193">
        <f>O374*H374</f>
        <v>0</v>
      </c>
      <c r="Q374" s="193">
        <v>0</v>
      </c>
      <c r="R374" s="193">
        <f>Q374*H374</f>
        <v>0</v>
      </c>
      <c r="S374" s="193">
        <v>0</v>
      </c>
      <c r="T374" s="194">
        <f>S374*H374</f>
        <v>0</v>
      </c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R374" s="195" t="s">
        <v>124</v>
      </c>
      <c r="AT374" s="195" t="s">
        <v>119</v>
      </c>
      <c r="AU374" s="195" t="s">
        <v>78</v>
      </c>
      <c r="AY374" s="11" t="s">
        <v>125</v>
      </c>
      <c r="BE374" s="196">
        <f>IF(N374="základní",J374,0)</f>
        <v>0</v>
      </c>
      <c r="BF374" s="196">
        <f>IF(N374="snížená",J374,0)</f>
        <v>0</v>
      </c>
      <c r="BG374" s="196">
        <f>IF(N374="zákl. přenesená",J374,0)</f>
        <v>0</v>
      </c>
      <c r="BH374" s="196">
        <f>IF(N374="sníž. přenesená",J374,0)</f>
        <v>0</v>
      </c>
      <c r="BI374" s="196">
        <f>IF(N374="nulová",J374,0)</f>
        <v>0</v>
      </c>
      <c r="BJ374" s="11" t="s">
        <v>86</v>
      </c>
      <c r="BK374" s="196">
        <f>ROUND(I374*H374,2)</f>
        <v>0</v>
      </c>
      <c r="BL374" s="11" t="s">
        <v>124</v>
      </c>
      <c r="BM374" s="195" t="s">
        <v>509</v>
      </c>
    </row>
    <row r="375" s="2" customFormat="1">
      <c r="A375" s="32"/>
      <c r="B375" s="33"/>
      <c r="C375" s="34"/>
      <c r="D375" s="197" t="s">
        <v>127</v>
      </c>
      <c r="E375" s="34"/>
      <c r="F375" s="198" t="s">
        <v>510</v>
      </c>
      <c r="G375" s="34"/>
      <c r="H375" s="34"/>
      <c r="I375" s="199"/>
      <c r="J375" s="34"/>
      <c r="K375" s="34"/>
      <c r="L375" s="38"/>
      <c r="M375" s="200"/>
      <c r="N375" s="201"/>
      <c r="O375" s="85"/>
      <c r="P375" s="85"/>
      <c r="Q375" s="85"/>
      <c r="R375" s="85"/>
      <c r="S375" s="85"/>
      <c r="T375" s="86"/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T375" s="11" t="s">
        <v>127</v>
      </c>
      <c r="AU375" s="11" t="s">
        <v>78</v>
      </c>
    </row>
    <row r="376" s="2" customFormat="1">
      <c r="A376" s="32"/>
      <c r="B376" s="33"/>
      <c r="C376" s="34"/>
      <c r="D376" s="197" t="s">
        <v>129</v>
      </c>
      <c r="E376" s="34"/>
      <c r="F376" s="202" t="s">
        <v>511</v>
      </c>
      <c r="G376" s="34"/>
      <c r="H376" s="34"/>
      <c r="I376" s="199"/>
      <c r="J376" s="34"/>
      <c r="K376" s="34"/>
      <c r="L376" s="38"/>
      <c r="M376" s="200"/>
      <c r="N376" s="201"/>
      <c r="O376" s="85"/>
      <c r="P376" s="85"/>
      <c r="Q376" s="85"/>
      <c r="R376" s="85"/>
      <c r="S376" s="85"/>
      <c r="T376" s="86"/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T376" s="11" t="s">
        <v>129</v>
      </c>
      <c r="AU376" s="11" t="s">
        <v>78</v>
      </c>
    </row>
    <row r="377" s="2" customFormat="1">
      <c r="A377" s="32"/>
      <c r="B377" s="33"/>
      <c r="C377" s="34"/>
      <c r="D377" s="197" t="s">
        <v>131</v>
      </c>
      <c r="E377" s="34"/>
      <c r="F377" s="202" t="s">
        <v>512</v>
      </c>
      <c r="G377" s="34"/>
      <c r="H377" s="34"/>
      <c r="I377" s="199"/>
      <c r="J377" s="34"/>
      <c r="K377" s="34"/>
      <c r="L377" s="38"/>
      <c r="M377" s="200"/>
      <c r="N377" s="201"/>
      <c r="O377" s="85"/>
      <c r="P377" s="85"/>
      <c r="Q377" s="85"/>
      <c r="R377" s="85"/>
      <c r="S377" s="85"/>
      <c r="T377" s="86"/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T377" s="11" t="s">
        <v>131</v>
      </c>
      <c r="AU377" s="11" t="s">
        <v>78</v>
      </c>
    </row>
    <row r="378" s="2" customFormat="1" ht="24.15" customHeight="1">
      <c r="A378" s="32"/>
      <c r="B378" s="33"/>
      <c r="C378" s="184" t="s">
        <v>513</v>
      </c>
      <c r="D378" s="184" t="s">
        <v>119</v>
      </c>
      <c r="E378" s="185" t="s">
        <v>514</v>
      </c>
      <c r="F378" s="186" t="s">
        <v>515</v>
      </c>
      <c r="G378" s="187" t="s">
        <v>188</v>
      </c>
      <c r="H378" s="188">
        <v>10</v>
      </c>
      <c r="I378" s="189"/>
      <c r="J378" s="190">
        <f>ROUND(I378*H378,2)</f>
        <v>0</v>
      </c>
      <c r="K378" s="186" t="s">
        <v>123</v>
      </c>
      <c r="L378" s="38"/>
      <c r="M378" s="191" t="s">
        <v>1</v>
      </c>
      <c r="N378" s="192" t="s">
        <v>43</v>
      </c>
      <c r="O378" s="85"/>
      <c r="P378" s="193">
        <f>O378*H378</f>
        <v>0</v>
      </c>
      <c r="Q378" s="193">
        <v>0</v>
      </c>
      <c r="R378" s="193">
        <f>Q378*H378</f>
        <v>0</v>
      </c>
      <c r="S378" s="193">
        <v>0</v>
      </c>
      <c r="T378" s="194">
        <f>S378*H378</f>
        <v>0</v>
      </c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R378" s="195" t="s">
        <v>124</v>
      </c>
      <c r="AT378" s="195" t="s">
        <v>119</v>
      </c>
      <c r="AU378" s="195" t="s">
        <v>78</v>
      </c>
      <c r="AY378" s="11" t="s">
        <v>125</v>
      </c>
      <c r="BE378" s="196">
        <f>IF(N378="základní",J378,0)</f>
        <v>0</v>
      </c>
      <c r="BF378" s="196">
        <f>IF(N378="snížená",J378,0)</f>
        <v>0</v>
      </c>
      <c r="BG378" s="196">
        <f>IF(N378="zákl. přenesená",J378,0)</f>
        <v>0</v>
      </c>
      <c r="BH378" s="196">
        <f>IF(N378="sníž. přenesená",J378,0)</f>
        <v>0</v>
      </c>
      <c r="BI378" s="196">
        <f>IF(N378="nulová",J378,0)</f>
        <v>0</v>
      </c>
      <c r="BJ378" s="11" t="s">
        <v>86</v>
      </c>
      <c r="BK378" s="196">
        <f>ROUND(I378*H378,2)</f>
        <v>0</v>
      </c>
      <c r="BL378" s="11" t="s">
        <v>124</v>
      </c>
      <c r="BM378" s="195" t="s">
        <v>516</v>
      </c>
    </row>
    <row r="379" s="2" customFormat="1">
      <c r="A379" s="32"/>
      <c r="B379" s="33"/>
      <c r="C379" s="34"/>
      <c r="D379" s="197" t="s">
        <v>127</v>
      </c>
      <c r="E379" s="34"/>
      <c r="F379" s="198" t="s">
        <v>517</v>
      </c>
      <c r="G379" s="34"/>
      <c r="H379" s="34"/>
      <c r="I379" s="199"/>
      <c r="J379" s="34"/>
      <c r="K379" s="34"/>
      <c r="L379" s="38"/>
      <c r="M379" s="200"/>
      <c r="N379" s="201"/>
      <c r="O379" s="85"/>
      <c r="P379" s="85"/>
      <c r="Q379" s="85"/>
      <c r="R379" s="85"/>
      <c r="S379" s="85"/>
      <c r="T379" s="86"/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T379" s="11" t="s">
        <v>127</v>
      </c>
      <c r="AU379" s="11" t="s">
        <v>78</v>
      </c>
    </row>
    <row r="380" s="2" customFormat="1">
      <c r="A380" s="32"/>
      <c r="B380" s="33"/>
      <c r="C380" s="34"/>
      <c r="D380" s="197" t="s">
        <v>129</v>
      </c>
      <c r="E380" s="34"/>
      <c r="F380" s="202" t="s">
        <v>511</v>
      </c>
      <c r="G380" s="34"/>
      <c r="H380" s="34"/>
      <c r="I380" s="199"/>
      <c r="J380" s="34"/>
      <c r="K380" s="34"/>
      <c r="L380" s="38"/>
      <c r="M380" s="200"/>
      <c r="N380" s="201"/>
      <c r="O380" s="85"/>
      <c r="P380" s="85"/>
      <c r="Q380" s="85"/>
      <c r="R380" s="85"/>
      <c r="S380" s="85"/>
      <c r="T380" s="86"/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T380" s="11" t="s">
        <v>129</v>
      </c>
      <c r="AU380" s="11" t="s">
        <v>78</v>
      </c>
    </row>
    <row r="381" s="2" customFormat="1">
      <c r="A381" s="32"/>
      <c r="B381" s="33"/>
      <c r="C381" s="34"/>
      <c r="D381" s="197" t="s">
        <v>131</v>
      </c>
      <c r="E381" s="34"/>
      <c r="F381" s="202" t="s">
        <v>512</v>
      </c>
      <c r="G381" s="34"/>
      <c r="H381" s="34"/>
      <c r="I381" s="199"/>
      <c r="J381" s="34"/>
      <c r="K381" s="34"/>
      <c r="L381" s="38"/>
      <c r="M381" s="200"/>
      <c r="N381" s="201"/>
      <c r="O381" s="85"/>
      <c r="P381" s="85"/>
      <c r="Q381" s="85"/>
      <c r="R381" s="85"/>
      <c r="S381" s="85"/>
      <c r="T381" s="86"/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T381" s="11" t="s">
        <v>131</v>
      </c>
      <c r="AU381" s="11" t="s">
        <v>78</v>
      </c>
    </row>
    <row r="382" s="2" customFormat="1" ht="24.15" customHeight="1">
      <c r="A382" s="32"/>
      <c r="B382" s="33"/>
      <c r="C382" s="184" t="s">
        <v>518</v>
      </c>
      <c r="D382" s="184" t="s">
        <v>119</v>
      </c>
      <c r="E382" s="185" t="s">
        <v>519</v>
      </c>
      <c r="F382" s="186" t="s">
        <v>520</v>
      </c>
      <c r="G382" s="187" t="s">
        <v>188</v>
      </c>
      <c r="H382" s="188">
        <v>10</v>
      </c>
      <c r="I382" s="189"/>
      <c r="J382" s="190">
        <f>ROUND(I382*H382,2)</f>
        <v>0</v>
      </c>
      <c r="K382" s="186" t="s">
        <v>123</v>
      </c>
      <c r="L382" s="38"/>
      <c r="M382" s="191" t="s">
        <v>1</v>
      </c>
      <c r="N382" s="192" t="s">
        <v>43</v>
      </c>
      <c r="O382" s="85"/>
      <c r="P382" s="193">
        <f>O382*H382</f>
        <v>0</v>
      </c>
      <c r="Q382" s="193">
        <v>0</v>
      </c>
      <c r="R382" s="193">
        <f>Q382*H382</f>
        <v>0</v>
      </c>
      <c r="S382" s="193">
        <v>0</v>
      </c>
      <c r="T382" s="194">
        <f>S382*H382</f>
        <v>0</v>
      </c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R382" s="195" t="s">
        <v>124</v>
      </c>
      <c r="AT382" s="195" t="s">
        <v>119</v>
      </c>
      <c r="AU382" s="195" t="s">
        <v>78</v>
      </c>
      <c r="AY382" s="11" t="s">
        <v>125</v>
      </c>
      <c r="BE382" s="196">
        <f>IF(N382="základní",J382,0)</f>
        <v>0</v>
      </c>
      <c r="BF382" s="196">
        <f>IF(N382="snížená",J382,0)</f>
        <v>0</v>
      </c>
      <c r="BG382" s="196">
        <f>IF(N382="zákl. přenesená",J382,0)</f>
        <v>0</v>
      </c>
      <c r="BH382" s="196">
        <f>IF(N382="sníž. přenesená",J382,0)</f>
        <v>0</v>
      </c>
      <c r="BI382" s="196">
        <f>IF(N382="nulová",J382,0)</f>
        <v>0</v>
      </c>
      <c r="BJ382" s="11" t="s">
        <v>86</v>
      </c>
      <c r="BK382" s="196">
        <f>ROUND(I382*H382,2)</f>
        <v>0</v>
      </c>
      <c r="BL382" s="11" t="s">
        <v>124</v>
      </c>
      <c r="BM382" s="195" t="s">
        <v>521</v>
      </c>
    </row>
    <row r="383" s="2" customFormat="1">
      <c r="A383" s="32"/>
      <c r="B383" s="33"/>
      <c r="C383" s="34"/>
      <c r="D383" s="197" t="s">
        <v>127</v>
      </c>
      <c r="E383" s="34"/>
      <c r="F383" s="198" t="s">
        <v>522</v>
      </c>
      <c r="G383" s="34"/>
      <c r="H383" s="34"/>
      <c r="I383" s="199"/>
      <c r="J383" s="34"/>
      <c r="K383" s="34"/>
      <c r="L383" s="38"/>
      <c r="M383" s="200"/>
      <c r="N383" s="201"/>
      <c r="O383" s="85"/>
      <c r="P383" s="85"/>
      <c r="Q383" s="85"/>
      <c r="R383" s="85"/>
      <c r="S383" s="85"/>
      <c r="T383" s="86"/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T383" s="11" t="s">
        <v>127</v>
      </c>
      <c r="AU383" s="11" t="s">
        <v>78</v>
      </c>
    </row>
    <row r="384" s="2" customFormat="1">
      <c r="A384" s="32"/>
      <c r="B384" s="33"/>
      <c r="C384" s="34"/>
      <c r="D384" s="197" t="s">
        <v>129</v>
      </c>
      <c r="E384" s="34"/>
      <c r="F384" s="202" t="s">
        <v>511</v>
      </c>
      <c r="G384" s="34"/>
      <c r="H384" s="34"/>
      <c r="I384" s="199"/>
      <c r="J384" s="34"/>
      <c r="K384" s="34"/>
      <c r="L384" s="38"/>
      <c r="M384" s="200"/>
      <c r="N384" s="201"/>
      <c r="O384" s="85"/>
      <c r="P384" s="85"/>
      <c r="Q384" s="85"/>
      <c r="R384" s="85"/>
      <c r="S384" s="85"/>
      <c r="T384" s="86"/>
      <c r="U384" s="32"/>
      <c r="V384" s="32"/>
      <c r="W384" s="32"/>
      <c r="X384" s="32"/>
      <c r="Y384" s="32"/>
      <c r="Z384" s="32"/>
      <c r="AA384" s="32"/>
      <c r="AB384" s="32"/>
      <c r="AC384" s="32"/>
      <c r="AD384" s="32"/>
      <c r="AE384" s="32"/>
      <c r="AT384" s="11" t="s">
        <v>129</v>
      </c>
      <c r="AU384" s="11" t="s">
        <v>78</v>
      </c>
    </row>
    <row r="385" s="2" customFormat="1">
      <c r="A385" s="32"/>
      <c r="B385" s="33"/>
      <c r="C385" s="34"/>
      <c r="D385" s="197" t="s">
        <v>131</v>
      </c>
      <c r="E385" s="34"/>
      <c r="F385" s="202" t="s">
        <v>512</v>
      </c>
      <c r="G385" s="34"/>
      <c r="H385" s="34"/>
      <c r="I385" s="199"/>
      <c r="J385" s="34"/>
      <c r="K385" s="34"/>
      <c r="L385" s="38"/>
      <c r="M385" s="200"/>
      <c r="N385" s="201"/>
      <c r="O385" s="85"/>
      <c r="P385" s="85"/>
      <c r="Q385" s="85"/>
      <c r="R385" s="85"/>
      <c r="S385" s="85"/>
      <c r="T385" s="86"/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T385" s="11" t="s">
        <v>131</v>
      </c>
      <c r="AU385" s="11" t="s">
        <v>78</v>
      </c>
    </row>
    <row r="386" s="2" customFormat="1" ht="24.15" customHeight="1">
      <c r="A386" s="32"/>
      <c r="B386" s="33"/>
      <c r="C386" s="184" t="s">
        <v>523</v>
      </c>
      <c r="D386" s="184" t="s">
        <v>119</v>
      </c>
      <c r="E386" s="185" t="s">
        <v>524</v>
      </c>
      <c r="F386" s="186" t="s">
        <v>525</v>
      </c>
      <c r="G386" s="187" t="s">
        <v>188</v>
      </c>
      <c r="H386" s="188">
        <v>10</v>
      </c>
      <c r="I386" s="189"/>
      <c r="J386" s="190">
        <f>ROUND(I386*H386,2)</f>
        <v>0</v>
      </c>
      <c r="K386" s="186" t="s">
        <v>123</v>
      </c>
      <c r="L386" s="38"/>
      <c r="M386" s="191" t="s">
        <v>1</v>
      </c>
      <c r="N386" s="192" t="s">
        <v>43</v>
      </c>
      <c r="O386" s="85"/>
      <c r="P386" s="193">
        <f>O386*H386</f>
        <v>0</v>
      </c>
      <c r="Q386" s="193">
        <v>0</v>
      </c>
      <c r="R386" s="193">
        <f>Q386*H386</f>
        <v>0</v>
      </c>
      <c r="S386" s="193">
        <v>0</v>
      </c>
      <c r="T386" s="194">
        <f>S386*H386</f>
        <v>0</v>
      </c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R386" s="195" t="s">
        <v>124</v>
      </c>
      <c r="AT386" s="195" t="s">
        <v>119</v>
      </c>
      <c r="AU386" s="195" t="s">
        <v>78</v>
      </c>
      <c r="AY386" s="11" t="s">
        <v>125</v>
      </c>
      <c r="BE386" s="196">
        <f>IF(N386="základní",J386,0)</f>
        <v>0</v>
      </c>
      <c r="BF386" s="196">
        <f>IF(N386="snížená",J386,0)</f>
        <v>0</v>
      </c>
      <c r="BG386" s="196">
        <f>IF(N386="zákl. přenesená",J386,0)</f>
        <v>0</v>
      </c>
      <c r="BH386" s="196">
        <f>IF(N386="sníž. přenesená",J386,0)</f>
        <v>0</v>
      </c>
      <c r="BI386" s="196">
        <f>IF(N386="nulová",J386,0)</f>
        <v>0</v>
      </c>
      <c r="BJ386" s="11" t="s">
        <v>86</v>
      </c>
      <c r="BK386" s="196">
        <f>ROUND(I386*H386,2)</f>
        <v>0</v>
      </c>
      <c r="BL386" s="11" t="s">
        <v>124</v>
      </c>
      <c r="BM386" s="195" t="s">
        <v>526</v>
      </c>
    </row>
    <row r="387" s="2" customFormat="1">
      <c r="A387" s="32"/>
      <c r="B387" s="33"/>
      <c r="C387" s="34"/>
      <c r="D387" s="197" t="s">
        <v>127</v>
      </c>
      <c r="E387" s="34"/>
      <c r="F387" s="198" t="s">
        <v>527</v>
      </c>
      <c r="G387" s="34"/>
      <c r="H387" s="34"/>
      <c r="I387" s="199"/>
      <c r="J387" s="34"/>
      <c r="K387" s="34"/>
      <c r="L387" s="38"/>
      <c r="M387" s="200"/>
      <c r="N387" s="201"/>
      <c r="O387" s="85"/>
      <c r="P387" s="85"/>
      <c r="Q387" s="85"/>
      <c r="R387" s="85"/>
      <c r="S387" s="85"/>
      <c r="T387" s="86"/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T387" s="11" t="s">
        <v>127</v>
      </c>
      <c r="AU387" s="11" t="s">
        <v>78</v>
      </c>
    </row>
    <row r="388" s="2" customFormat="1">
      <c r="A388" s="32"/>
      <c r="B388" s="33"/>
      <c r="C388" s="34"/>
      <c r="D388" s="197" t="s">
        <v>129</v>
      </c>
      <c r="E388" s="34"/>
      <c r="F388" s="202" t="s">
        <v>511</v>
      </c>
      <c r="G388" s="34"/>
      <c r="H388" s="34"/>
      <c r="I388" s="199"/>
      <c r="J388" s="34"/>
      <c r="K388" s="34"/>
      <c r="L388" s="38"/>
      <c r="M388" s="200"/>
      <c r="N388" s="201"/>
      <c r="O388" s="85"/>
      <c r="P388" s="85"/>
      <c r="Q388" s="85"/>
      <c r="R388" s="85"/>
      <c r="S388" s="85"/>
      <c r="T388" s="86"/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T388" s="11" t="s">
        <v>129</v>
      </c>
      <c r="AU388" s="11" t="s">
        <v>78</v>
      </c>
    </row>
    <row r="389" s="2" customFormat="1">
      <c r="A389" s="32"/>
      <c r="B389" s="33"/>
      <c r="C389" s="34"/>
      <c r="D389" s="197" t="s">
        <v>131</v>
      </c>
      <c r="E389" s="34"/>
      <c r="F389" s="202" t="s">
        <v>512</v>
      </c>
      <c r="G389" s="34"/>
      <c r="H389" s="34"/>
      <c r="I389" s="199"/>
      <c r="J389" s="34"/>
      <c r="K389" s="34"/>
      <c r="L389" s="38"/>
      <c r="M389" s="200"/>
      <c r="N389" s="201"/>
      <c r="O389" s="85"/>
      <c r="P389" s="85"/>
      <c r="Q389" s="85"/>
      <c r="R389" s="85"/>
      <c r="S389" s="85"/>
      <c r="T389" s="86"/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T389" s="11" t="s">
        <v>131</v>
      </c>
      <c r="AU389" s="11" t="s">
        <v>78</v>
      </c>
    </row>
    <row r="390" s="2" customFormat="1" ht="24.15" customHeight="1">
      <c r="A390" s="32"/>
      <c r="B390" s="33"/>
      <c r="C390" s="184" t="s">
        <v>528</v>
      </c>
      <c r="D390" s="184" t="s">
        <v>119</v>
      </c>
      <c r="E390" s="185" t="s">
        <v>529</v>
      </c>
      <c r="F390" s="186" t="s">
        <v>530</v>
      </c>
      <c r="G390" s="187" t="s">
        <v>188</v>
      </c>
      <c r="H390" s="188">
        <v>10</v>
      </c>
      <c r="I390" s="189"/>
      <c r="J390" s="190">
        <f>ROUND(I390*H390,2)</f>
        <v>0</v>
      </c>
      <c r="K390" s="186" t="s">
        <v>123</v>
      </c>
      <c r="L390" s="38"/>
      <c r="M390" s="191" t="s">
        <v>1</v>
      </c>
      <c r="N390" s="192" t="s">
        <v>43</v>
      </c>
      <c r="O390" s="85"/>
      <c r="P390" s="193">
        <f>O390*H390</f>
        <v>0</v>
      </c>
      <c r="Q390" s="193">
        <v>0</v>
      </c>
      <c r="R390" s="193">
        <f>Q390*H390</f>
        <v>0</v>
      </c>
      <c r="S390" s="193">
        <v>0</v>
      </c>
      <c r="T390" s="194">
        <f>S390*H390</f>
        <v>0</v>
      </c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R390" s="195" t="s">
        <v>124</v>
      </c>
      <c r="AT390" s="195" t="s">
        <v>119</v>
      </c>
      <c r="AU390" s="195" t="s">
        <v>78</v>
      </c>
      <c r="AY390" s="11" t="s">
        <v>125</v>
      </c>
      <c r="BE390" s="196">
        <f>IF(N390="základní",J390,0)</f>
        <v>0</v>
      </c>
      <c r="BF390" s="196">
        <f>IF(N390="snížená",J390,0)</f>
        <v>0</v>
      </c>
      <c r="BG390" s="196">
        <f>IF(N390="zákl. přenesená",J390,0)</f>
        <v>0</v>
      </c>
      <c r="BH390" s="196">
        <f>IF(N390="sníž. přenesená",J390,0)</f>
        <v>0</v>
      </c>
      <c r="BI390" s="196">
        <f>IF(N390="nulová",J390,0)</f>
        <v>0</v>
      </c>
      <c r="BJ390" s="11" t="s">
        <v>86</v>
      </c>
      <c r="BK390" s="196">
        <f>ROUND(I390*H390,2)</f>
        <v>0</v>
      </c>
      <c r="BL390" s="11" t="s">
        <v>124</v>
      </c>
      <c r="BM390" s="195" t="s">
        <v>531</v>
      </c>
    </row>
    <row r="391" s="2" customFormat="1">
      <c r="A391" s="32"/>
      <c r="B391" s="33"/>
      <c r="C391" s="34"/>
      <c r="D391" s="197" t="s">
        <v>127</v>
      </c>
      <c r="E391" s="34"/>
      <c r="F391" s="198" t="s">
        <v>532</v>
      </c>
      <c r="G391" s="34"/>
      <c r="H391" s="34"/>
      <c r="I391" s="199"/>
      <c r="J391" s="34"/>
      <c r="K391" s="34"/>
      <c r="L391" s="38"/>
      <c r="M391" s="200"/>
      <c r="N391" s="201"/>
      <c r="O391" s="85"/>
      <c r="P391" s="85"/>
      <c r="Q391" s="85"/>
      <c r="R391" s="85"/>
      <c r="S391" s="85"/>
      <c r="T391" s="86"/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T391" s="11" t="s">
        <v>127</v>
      </c>
      <c r="AU391" s="11" t="s">
        <v>78</v>
      </c>
    </row>
    <row r="392" s="2" customFormat="1">
      <c r="A392" s="32"/>
      <c r="B392" s="33"/>
      <c r="C392" s="34"/>
      <c r="D392" s="197" t="s">
        <v>129</v>
      </c>
      <c r="E392" s="34"/>
      <c r="F392" s="202" t="s">
        <v>511</v>
      </c>
      <c r="G392" s="34"/>
      <c r="H392" s="34"/>
      <c r="I392" s="199"/>
      <c r="J392" s="34"/>
      <c r="K392" s="34"/>
      <c r="L392" s="38"/>
      <c r="M392" s="200"/>
      <c r="N392" s="201"/>
      <c r="O392" s="85"/>
      <c r="P392" s="85"/>
      <c r="Q392" s="85"/>
      <c r="R392" s="85"/>
      <c r="S392" s="85"/>
      <c r="T392" s="86"/>
      <c r="U392" s="32"/>
      <c r="V392" s="32"/>
      <c r="W392" s="32"/>
      <c r="X392" s="32"/>
      <c r="Y392" s="32"/>
      <c r="Z392" s="32"/>
      <c r="AA392" s="32"/>
      <c r="AB392" s="32"/>
      <c r="AC392" s="32"/>
      <c r="AD392" s="32"/>
      <c r="AE392" s="32"/>
      <c r="AT392" s="11" t="s">
        <v>129</v>
      </c>
      <c r="AU392" s="11" t="s">
        <v>78</v>
      </c>
    </row>
    <row r="393" s="2" customFormat="1">
      <c r="A393" s="32"/>
      <c r="B393" s="33"/>
      <c r="C393" s="34"/>
      <c r="D393" s="197" t="s">
        <v>131</v>
      </c>
      <c r="E393" s="34"/>
      <c r="F393" s="202" t="s">
        <v>512</v>
      </c>
      <c r="G393" s="34"/>
      <c r="H393" s="34"/>
      <c r="I393" s="199"/>
      <c r="J393" s="34"/>
      <c r="K393" s="34"/>
      <c r="L393" s="38"/>
      <c r="M393" s="200"/>
      <c r="N393" s="201"/>
      <c r="O393" s="85"/>
      <c r="P393" s="85"/>
      <c r="Q393" s="85"/>
      <c r="R393" s="85"/>
      <c r="S393" s="85"/>
      <c r="T393" s="86"/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T393" s="11" t="s">
        <v>131</v>
      </c>
      <c r="AU393" s="11" t="s">
        <v>78</v>
      </c>
    </row>
    <row r="394" s="2" customFormat="1" ht="24.15" customHeight="1">
      <c r="A394" s="32"/>
      <c r="B394" s="33"/>
      <c r="C394" s="184" t="s">
        <v>533</v>
      </c>
      <c r="D394" s="184" t="s">
        <v>119</v>
      </c>
      <c r="E394" s="185" t="s">
        <v>534</v>
      </c>
      <c r="F394" s="186" t="s">
        <v>535</v>
      </c>
      <c r="G394" s="187" t="s">
        <v>188</v>
      </c>
      <c r="H394" s="188">
        <v>10</v>
      </c>
      <c r="I394" s="189"/>
      <c r="J394" s="190">
        <f>ROUND(I394*H394,2)</f>
        <v>0</v>
      </c>
      <c r="K394" s="186" t="s">
        <v>123</v>
      </c>
      <c r="L394" s="38"/>
      <c r="M394" s="191" t="s">
        <v>1</v>
      </c>
      <c r="N394" s="192" t="s">
        <v>43</v>
      </c>
      <c r="O394" s="85"/>
      <c r="P394" s="193">
        <f>O394*H394</f>
        <v>0</v>
      </c>
      <c r="Q394" s="193">
        <v>0</v>
      </c>
      <c r="R394" s="193">
        <f>Q394*H394</f>
        <v>0</v>
      </c>
      <c r="S394" s="193">
        <v>0</v>
      </c>
      <c r="T394" s="194">
        <f>S394*H394</f>
        <v>0</v>
      </c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R394" s="195" t="s">
        <v>124</v>
      </c>
      <c r="AT394" s="195" t="s">
        <v>119</v>
      </c>
      <c r="AU394" s="195" t="s">
        <v>78</v>
      </c>
      <c r="AY394" s="11" t="s">
        <v>125</v>
      </c>
      <c r="BE394" s="196">
        <f>IF(N394="základní",J394,0)</f>
        <v>0</v>
      </c>
      <c r="BF394" s="196">
        <f>IF(N394="snížená",J394,0)</f>
        <v>0</v>
      </c>
      <c r="BG394" s="196">
        <f>IF(N394="zákl. přenesená",J394,0)</f>
        <v>0</v>
      </c>
      <c r="BH394" s="196">
        <f>IF(N394="sníž. přenesená",J394,0)</f>
        <v>0</v>
      </c>
      <c r="BI394" s="196">
        <f>IF(N394="nulová",J394,0)</f>
        <v>0</v>
      </c>
      <c r="BJ394" s="11" t="s">
        <v>86</v>
      </c>
      <c r="BK394" s="196">
        <f>ROUND(I394*H394,2)</f>
        <v>0</v>
      </c>
      <c r="BL394" s="11" t="s">
        <v>124</v>
      </c>
      <c r="BM394" s="195" t="s">
        <v>536</v>
      </c>
    </row>
    <row r="395" s="2" customFormat="1">
      <c r="A395" s="32"/>
      <c r="B395" s="33"/>
      <c r="C395" s="34"/>
      <c r="D395" s="197" t="s">
        <v>127</v>
      </c>
      <c r="E395" s="34"/>
      <c r="F395" s="198" t="s">
        <v>537</v>
      </c>
      <c r="G395" s="34"/>
      <c r="H395" s="34"/>
      <c r="I395" s="199"/>
      <c r="J395" s="34"/>
      <c r="K395" s="34"/>
      <c r="L395" s="38"/>
      <c r="M395" s="200"/>
      <c r="N395" s="201"/>
      <c r="O395" s="85"/>
      <c r="P395" s="85"/>
      <c r="Q395" s="85"/>
      <c r="R395" s="85"/>
      <c r="S395" s="85"/>
      <c r="T395" s="86"/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  <c r="AE395" s="32"/>
      <c r="AT395" s="11" t="s">
        <v>127</v>
      </c>
      <c r="AU395" s="11" t="s">
        <v>78</v>
      </c>
    </row>
    <row r="396" s="2" customFormat="1">
      <c r="A396" s="32"/>
      <c r="B396" s="33"/>
      <c r="C396" s="34"/>
      <c r="D396" s="197" t="s">
        <v>129</v>
      </c>
      <c r="E396" s="34"/>
      <c r="F396" s="202" t="s">
        <v>511</v>
      </c>
      <c r="G396" s="34"/>
      <c r="H396" s="34"/>
      <c r="I396" s="199"/>
      <c r="J396" s="34"/>
      <c r="K396" s="34"/>
      <c r="L396" s="38"/>
      <c r="M396" s="200"/>
      <c r="N396" s="201"/>
      <c r="O396" s="85"/>
      <c r="P396" s="85"/>
      <c r="Q396" s="85"/>
      <c r="R396" s="85"/>
      <c r="S396" s="85"/>
      <c r="T396" s="86"/>
      <c r="U396" s="32"/>
      <c r="V396" s="32"/>
      <c r="W396" s="32"/>
      <c r="X396" s="32"/>
      <c r="Y396" s="32"/>
      <c r="Z396" s="32"/>
      <c r="AA396" s="32"/>
      <c r="AB396" s="32"/>
      <c r="AC396" s="32"/>
      <c r="AD396" s="32"/>
      <c r="AE396" s="32"/>
      <c r="AT396" s="11" t="s">
        <v>129</v>
      </c>
      <c r="AU396" s="11" t="s">
        <v>78</v>
      </c>
    </row>
    <row r="397" s="2" customFormat="1">
      <c r="A397" s="32"/>
      <c r="B397" s="33"/>
      <c r="C397" s="34"/>
      <c r="D397" s="197" t="s">
        <v>131</v>
      </c>
      <c r="E397" s="34"/>
      <c r="F397" s="202" t="s">
        <v>512</v>
      </c>
      <c r="G397" s="34"/>
      <c r="H397" s="34"/>
      <c r="I397" s="199"/>
      <c r="J397" s="34"/>
      <c r="K397" s="34"/>
      <c r="L397" s="38"/>
      <c r="M397" s="200"/>
      <c r="N397" s="201"/>
      <c r="O397" s="85"/>
      <c r="P397" s="85"/>
      <c r="Q397" s="85"/>
      <c r="R397" s="85"/>
      <c r="S397" s="85"/>
      <c r="T397" s="86"/>
      <c r="U397" s="32"/>
      <c r="V397" s="32"/>
      <c r="W397" s="32"/>
      <c r="X397" s="32"/>
      <c r="Y397" s="32"/>
      <c r="Z397" s="32"/>
      <c r="AA397" s="32"/>
      <c r="AB397" s="32"/>
      <c r="AC397" s="32"/>
      <c r="AD397" s="32"/>
      <c r="AE397" s="32"/>
      <c r="AT397" s="11" t="s">
        <v>131</v>
      </c>
      <c r="AU397" s="11" t="s">
        <v>78</v>
      </c>
    </row>
    <row r="398" s="2" customFormat="1" ht="16.5" customHeight="1">
      <c r="A398" s="32"/>
      <c r="B398" s="33"/>
      <c r="C398" s="184" t="s">
        <v>538</v>
      </c>
      <c r="D398" s="184" t="s">
        <v>119</v>
      </c>
      <c r="E398" s="185" t="s">
        <v>539</v>
      </c>
      <c r="F398" s="186" t="s">
        <v>540</v>
      </c>
      <c r="G398" s="187" t="s">
        <v>188</v>
      </c>
      <c r="H398" s="188">
        <v>10</v>
      </c>
      <c r="I398" s="189"/>
      <c r="J398" s="190">
        <f>ROUND(I398*H398,2)</f>
        <v>0</v>
      </c>
      <c r="K398" s="186" t="s">
        <v>123</v>
      </c>
      <c r="L398" s="38"/>
      <c r="M398" s="191" t="s">
        <v>1</v>
      </c>
      <c r="N398" s="192" t="s">
        <v>43</v>
      </c>
      <c r="O398" s="85"/>
      <c r="P398" s="193">
        <f>O398*H398</f>
        <v>0</v>
      </c>
      <c r="Q398" s="193">
        <v>0</v>
      </c>
      <c r="R398" s="193">
        <f>Q398*H398</f>
        <v>0</v>
      </c>
      <c r="S398" s="193">
        <v>0</v>
      </c>
      <c r="T398" s="194">
        <f>S398*H398</f>
        <v>0</v>
      </c>
      <c r="U398" s="32"/>
      <c r="V398" s="32"/>
      <c r="W398" s="32"/>
      <c r="X398" s="32"/>
      <c r="Y398" s="32"/>
      <c r="Z398" s="32"/>
      <c r="AA398" s="32"/>
      <c r="AB398" s="32"/>
      <c r="AC398" s="32"/>
      <c r="AD398" s="32"/>
      <c r="AE398" s="32"/>
      <c r="AR398" s="195" t="s">
        <v>124</v>
      </c>
      <c r="AT398" s="195" t="s">
        <v>119</v>
      </c>
      <c r="AU398" s="195" t="s">
        <v>78</v>
      </c>
      <c r="AY398" s="11" t="s">
        <v>125</v>
      </c>
      <c r="BE398" s="196">
        <f>IF(N398="základní",J398,0)</f>
        <v>0</v>
      </c>
      <c r="BF398" s="196">
        <f>IF(N398="snížená",J398,0)</f>
        <v>0</v>
      </c>
      <c r="BG398" s="196">
        <f>IF(N398="zákl. přenesená",J398,0)</f>
        <v>0</v>
      </c>
      <c r="BH398" s="196">
        <f>IF(N398="sníž. přenesená",J398,0)</f>
        <v>0</v>
      </c>
      <c r="BI398" s="196">
        <f>IF(N398="nulová",J398,0)</f>
        <v>0</v>
      </c>
      <c r="BJ398" s="11" t="s">
        <v>86</v>
      </c>
      <c r="BK398" s="196">
        <f>ROUND(I398*H398,2)</f>
        <v>0</v>
      </c>
      <c r="BL398" s="11" t="s">
        <v>124</v>
      </c>
      <c r="BM398" s="195" t="s">
        <v>541</v>
      </c>
    </row>
    <row r="399" s="2" customFormat="1">
      <c r="A399" s="32"/>
      <c r="B399" s="33"/>
      <c r="C399" s="34"/>
      <c r="D399" s="197" t="s">
        <v>127</v>
      </c>
      <c r="E399" s="34"/>
      <c r="F399" s="198" t="s">
        <v>542</v>
      </c>
      <c r="G399" s="34"/>
      <c r="H399" s="34"/>
      <c r="I399" s="199"/>
      <c r="J399" s="34"/>
      <c r="K399" s="34"/>
      <c r="L399" s="38"/>
      <c r="M399" s="200"/>
      <c r="N399" s="201"/>
      <c r="O399" s="85"/>
      <c r="P399" s="85"/>
      <c r="Q399" s="85"/>
      <c r="R399" s="85"/>
      <c r="S399" s="85"/>
      <c r="T399" s="86"/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T399" s="11" t="s">
        <v>127</v>
      </c>
      <c r="AU399" s="11" t="s">
        <v>78</v>
      </c>
    </row>
    <row r="400" s="2" customFormat="1">
      <c r="A400" s="32"/>
      <c r="B400" s="33"/>
      <c r="C400" s="34"/>
      <c r="D400" s="197" t="s">
        <v>129</v>
      </c>
      <c r="E400" s="34"/>
      <c r="F400" s="202" t="s">
        <v>511</v>
      </c>
      <c r="G400" s="34"/>
      <c r="H400" s="34"/>
      <c r="I400" s="199"/>
      <c r="J400" s="34"/>
      <c r="K400" s="34"/>
      <c r="L400" s="38"/>
      <c r="M400" s="200"/>
      <c r="N400" s="201"/>
      <c r="O400" s="85"/>
      <c r="P400" s="85"/>
      <c r="Q400" s="85"/>
      <c r="R400" s="85"/>
      <c r="S400" s="85"/>
      <c r="T400" s="86"/>
      <c r="U400" s="32"/>
      <c r="V400" s="32"/>
      <c r="W400" s="32"/>
      <c r="X400" s="32"/>
      <c r="Y400" s="32"/>
      <c r="Z400" s="32"/>
      <c r="AA400" s="32"/>
      <c r="AB400" s="32"/>
      <c r="AC400" s="32"/>
      <c r="AD400" s="32"/>
      <c r="AE400" s="32"/>
      <c r="AT400" s="11" t="s">
        <v>129</v>
      </c>
      <c r="AU400" s="11" t="s">
        <v>78</v>
      </c>
    </row>
    <row r="401" s="2" customFormat="1">
      <c r="A401" s="32"/>
      <c r="B401" s="33"/>
      <c r="C401" s="34"/>
      <c r="D401" s="197" t="s">
        <v>131</v>
      </c>
      <c r="E401" s="34"/>
      <c r="F401" s="202" t="s">
        <v>512</v>
      </c>
      <c r="G401" s="34"/>
      <c r="H401" s="34"/>
      <c r="I401" s="199"/>
      <c r="J401" s="34"/>
      <c r="K401" s="34"/>
      <c r="L401" s="38"/>
      <c r="M401" s="200"/>
      <c r="N401" s="201"/>
      <c r="O401" s="85"/>
      <c r="P401" s="85"/>
      <c r="Q401" s="85"/>
      <c r="R401" s="85"/>
      <c r="S401" s="85"/>
      <c r="T401" s="86"/>
      <c r="U401" s="32"/>
      <c r="V401" s="32"/>
      <c r="W401" s="32"/>
      <c r="X401" s="32"/>
      <c r="Y401" s="32"/>
      <c r="Z401" s="32"/>
      <c r="AA401" s="32"/>
      <c r="AB401" s="32"/>
      <c r="AC401" s="32"/>
      <c r="AD401" s="32"/>
      <c r="AE401" s="32"/>
      <c r="AT401" s="11" t="s">
        <v>131</v>
      </c>
      <c r="AU401" s="11" t="s">
        <v>78</v>
      </c>
    </row>
    <row r="402" s="2" customFormat="1" ht="16.5" customHeight="1">
      <c r="A402" s="32"/>
      <c r="B402" s="33"/>
      <c r="C402" s="184" t="s">
        <v>543</v>
      </c>
      <c r="D402" s="184" t="s">
        <v>119</v>
      </c>
      <c r="E402" s="185" t="s">
        <v>544</v>
      </c>
      <c r="F402" s="186" t="s">
        <v>545</v>
      </c>
      <c r="G402" s="187" t="s">
        <v>188</v>
      </c>
      <c r="H402" s="188">
        <v>10</v>
      </c>
      <c r="I402" s="189"/>
      <c r="J402" s="190">
        <f>ROUND(I402*H402,2)</f>
        <v>0</v>
      </c>
      <c r="K402" s="186" t="s">
        <v>123</v>
      </c>
      <c r="L402" s="38"/>
      <c r="M402" s="191" t="s">
        <v>1</v>
      </c>
      <c r="N402" s="192" t="s">
        <v>43</v>
      </c>
      <c r="O402" s="85"/>
      <c r="P402" s="193">
        <f>O402*H402</f>
        <v>0</v>
      </c>
      <c r="Q402" s="193">
        <v>0</v>
      </c>
      <c r="R402" s="193">
        <f>Q402*H402</f>
        <v>0</v>
      </c>
      <c r="S402" s="193">
        <v>0</v>
      </c>
      <c r="T402" s="194">
        <f>S402*H402</f>
        <v>0</v>
      </c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R402" s="195" t="s">
        <v>124</v>
      </c>
      <c r="AT402" s="195" t="s">
        <v>119</v>
      </c>
      <c r="AU402" s="195" t="s">
        <v>78</v>
      </c>
      <c r="AY402" s="11" t="s">
        <v>125</v>
      </c>
      <c r="BE402" s="196">
        <f>IF(N402="základní",J402,0)</f>
        <v>0</v>
      </c>
      <c r="BF402" s="196">
        <f>IF(N402="snížená",J402,0)</f>
        <v>0</v>
      </c>
      <c r="BG402" s="196">
        <f>IF(N402="zákl. přenesená",J402,0)</f>
        <v>0</v>
      </c>
      <c r="BH402" s="196">
        <f>IF(N402="sníž. přenesená",J402,0)</f>
        <v>0</v>
      </c>
      <c r="BI402" s="196">
        <f>IF(N402="nulová",J402,0)</f>
        <v>0</v>
      </c>
      <c r="BJ402" s="11" t="s">
        <v>86</v>
      </c>
      <c r="BK402" s="196">
        <f>ROUND(I402*H402,2)</f>
        <v>0</v>
      </c>
      <c r="BL402" s="11" t="s">
        <v>124</v>
      </c>
      <c r="BM402" s="195" t="s">
        <v>546</v>
      </c>
    </row>
    <row r="403" s="2" customFormat="1">
      <c r="A403" s="32"/>
      <c r="B403" s="33"/>
      <c r="C403" s="34"/>
      <c r="D403" s="197" t="s">
        <v>127</v>
      </c>
      <c r="E403" s="34"/>
      <c r="F403" s="198" t="s">
        <v>547</v>
      </c>
      <c r="G403" s="34"/>
      <c r="H403" s="34"/>
      <c r="I403" s="199"/>
      <c r="J403" s="34"/>
      <c r="K403" s="34"/>
      <c r="L403" s="38"/>
      <c r="M403" s="200"/>
      <c r="N403" s="201"/>
      <c r="O403" s="85"/>
      <c r="P403" s="85"/>
      <c r="Q403" s="85"/>
      <c r="R403" s="85"/>
      <c r="S403" s="85"/>
      <c r="T403" s="86"/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  <c r="AT403" s="11" t="s">
        <v>127</v>
      </c>
      <c r="AU403" s="11" t="s">
        <v>78</v>
      </c>
    </row>
    <row r="404" s="2" customFormat="1">
      <c r="A404" s="32"/>
      <c r="B404" s="33"/>
      <c r="C404" s="34"/>
      <c r="D404" s="197" t="s">
        <v>129</v>
      </c>
      <c r="E404" s="34"/>
      <c r="F404" s="202" t="s">
        <v>511</v>
      </c>
      <c r="G404" s="34"/>
      <c r="H404" s="34"/>
      <c r="I404" s="199"/>
      <c r="J404" s="34"/>
      <c r="K404" s="34"/>
      <c r="L404" s="38"/>
      <c r="M404" s="200"/>
      <c r="N404" s="201"/>
      <c r="O404" s="85"/>
      <c r="P404" s="85"/>
      <c r="Q404" s="85"/>
      <c r="R404" s="85"/>
      <c r="S404" s="85"/>
      <c r="T404" s="86"/>
      <c r="U404" s="32"/>
      <c r="V404" s="32"/>
      <c r="W404" s="32"/>
      <c r="X404" s="32"/>
      <c r="Y404" s="32"/>
      <c r="Z404" s="32"/>
      <c r="AA404" s="32"/>
      <c r="AB404" s="32"/>
      <c r="AC404" s="32"/>
      <c r="AD404" s="32"/>
      <c r="AE404" s="32"/>
      <c r="AT404" s="11" t="s">
        <v>129</v>
      </c>
      <c r="AU404" s="11" t="s">
        <v>78</v>
      </c>
    </row>
    <row r="405" s="2" customFormat="1">
      <c r="A405" s="32"/>
      <c r="B405" s="33"/>
      <c r="C405" s="34"/>
      <c r="D405" s="197" t="s">
        <v>131</v>
      </c>
      <c r="E405" s="34"/>
      <c r="F405" s="202" t="s">
        <v>512</v>
      </c>
      <c r="G405" s="34"/>
      <c r="H405" s="34"/>
      <c r="I405" s="199"/>
      <c r="J405" s="34"/>
      <c r="K405" s="34"/>
      <c r="L405" s="38"/>
      <c r="M405" s="200"/>
      <c r="N405" s="201"/>
      <c r="O405" s="85"/>
      <c r="P405" s="85"/>
      <c r="Q405" s="85"/>
      <c r="R405" s="85"/>
      <c r="S405" s="85"/>
      <c r="T405" s="86"/>
      <c r="U405" s="32"/>
      <c r="V405" s="32"/>
      <c r="W405" s="32"/>
      <c r="X405" s="32"/>
      <c r="Y405" s="32"/>
      <c r="Z405" s="32"/>
      <c r="AA405" s="32"/>
      <c r="AB405" s="32"/>
      <c r="AC405" s="32"/>
      <c r="AD405" s="32"/>
      <c r="AE405" s="32"/>
      <c r="AT405" s="11" t="s">
        <v>131</v>
      </c>
      <c r="AU405" s="11" t="s">
        <v>78</v>
      </c>
    </row>
    <row r="406" s="2" customFormat="1" ht="16.5" customHeight="1">
      <c r="A406" s="32"/>
      <c r="B406" s="33"/>
      <c r="C406" s="184" t="s">
        <v>548</v>
      </c>
      <c r="D406" s="184" t="s">
        <v>119</v>
      </c>
      <c r="E406" s="185" t="s">
        <v>549</v>
      </c>
      <c r="F406" s="186" t="s">
        <v>550</v>
      </c>
      <c r="G406" s="187" t="s">
        <v>551</v>
      </c>
      <c r="H406" s="188">
        <v>1000</v>
      </c>
      <c r="I406" s="189"/>
      <c r="J406" s="190">
        <f>ROUND(I406*H406,2)</f>
        <v>0</v>
      </c>
      <c r="K406" s="186" t="s">
        <v>123</v>
      </c>
      <c r="L406" s="38"/>
      <c r="M406" s="191" t="s">
        <v>1</v>
      </c>
      <c r="N406" s="192" t="s">
        <v>43</v>
      </c>
      <c r="O406" s="85"/>
      <c r="P406" s="193">
        <f>O406*H406</f>
        <v>0</v>
      </c>
      <c r="Q406" s="193">
        <v>0</v>
      </c>
      <c r="R406" s="193">
        <f>Q406*H406</f>
        <v>0</v>
      </c>
      <c r="S406" s="193">
        <v>0</v>
      </c>
      <c r="T406" s="194">
        <f>S406*H406</f>
        <v>0</v>
      </c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R406" s="195" t="s">
        <v>124</v>
      </c>
      <c r="AT406" s="195" t="s">
        <v>119</v>
      </c>
      <c r="AU406" s="195" t="s">
        <v>78</v>
      </c>
      <c r="AY406" s="11" t="s">
        <v>125</v>
      </c>
      <c r="BE406" s="196">
        <f>IF(N406="základní",J406,0)</f>
        <v>0</v>
      </c>
      <c r="BF406" s="196">
        <f>IF(N406="snížená",J406,0)</f>
        <v>0</v>
      </c>
      <c r="BG406" s="196">
        <f>IF(N406="zákl. přenesená",J406,0)</f>
        <v>0</v>
      </c>
      <c r="BH406" s="196">
        <f>IF(N406="sníž. přenesená",J406,0)</f>
        <v>0</v>
      </c>
      <c r="BI406" s="196">
        <f>IF(N406="nulová",J406,0)</f>
        <v>0</v>
      </c>
      <c r="BJ406" s="11" t="s">
        <v>86</v>
      </c>
      <c r="BK406" s="196">
        <f>ROUND(I406*H406,2)</f>
        <v>0</v>
      </c>
      <c r="BL406" s="11" t="s">
        <v>124</v>
      </c>
      <c r="BM406" s="195" t="s">
        <v>552</v>
      </c>
    </row>
    <row r="407" s="2" customFormat="1">
      <c r="A407" s="32"/>
      <c r="B407" s="33"/>
      <c r="C407" s="34"/>
      <c r="D407" s="197" t="s">
        <v>127</v>
      </c>
      <c r="E407" s="34"/>
      <c r="F407" s="198" t="s">
        <v>553</v>
      </c>
      <c r="G407" s="34"/>
      <c r="H407" s="34"/>
      <c r="I407" s="199"/>
      <c r="J407" s="34"/>
      <c r="K407" s="34"/>
      <c r="L407" s="38"/>
      <c r="M407" s="200"/>
      <c r="N407" s="201"/>
      <c r="O407" s="85"/>
      <c r="P407" s="85"/>
      <c r="Q407" s="85"/>
      <c r="R407" s="85"/>
      <c r="S407" s="85"/>
      <c r="T407" s="86"/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  <c r="AE407" s="32"/>
      <c r="AT407" s="11" t="s">
        <v>127</v>
      </c>
      <c r="AU407" s="11" t="s">
        <v>78</v>
      </c>
    </row>
    <row r="408" s="2" customFormat="1">
      <c r="A408" s="32"/>
      <c r="B408" s="33"/>
      <c r="C408" s="34"/>
      <c r="D408" s="197" t="s">
        <v>129</v>
      </c>
      <c r="E408" s="34"/>
      <c r="F408" s="202" t="s">
        <v>554</v>
      </c>
      <c r="G408" s="34"/>
      <c r="H408" s="34"/>
      <c r="I408" s="199"/>
      <c r="J408" s="34"/>
      <c r="K408" s="34"/>
      <c r="L408" s="38"/>
      <c r="M408" s="200"/>
      <c r="N408" s="201"/>
      <c r="O408" s="85"/>
      <c r="P408" s="85"/>
      <c r="Q408" s="85"/>
      <c r="R408" s="85"/>
      <c r="S408" s="85"/>
      <c r="T408" s="86"/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T408" s="11" t="s">
        <v>129</v>
      </c>
      <c r="AU408" s="11" t="s">
        <v>78</v>
      </c>
    </row>
    <row r="409" s="2" customFormat="1" ht="16.5" customHeight="1">
      <c r="A409" s="32"/>
      <c r="B409" s="33"/>
      <c r="C409" s="184" t="s">
        <v>555</v>
      </c>
      <c r="D409" s="184" t="s">
        <v>119</v>
      </c>
      <c r="E409" s="185" t="s">
        <v>556</v>
      </c>
      <c r="F409" s="186" t="s">
        <v>557</v>
      </c>
      <c r="G409" s="187" t="s">
        <v>551</v>
      </c>
      <c r="H409" s="188">
        <v>2000</v>
      </c>
      <c r="I409" s="189"/>
      <c r="J409" s="190">
        <f>ROUND(I409*H409,2)</f>
        <v>0</v>
      </c>
      <c r="K409" s="186" t="s">
        <v>123</v>
      </c>
      <c r="L409" s="38"/>
      <c r="M409" s="191" t="s">
        <v>1</v>
      </c>
      <c r="N409" s="192" t="s">
        <v>43</v>
      </c>
      <c r="O409" s="85"/>
      <c r="P409" s="193">
        <f>O409*H409</f>
        <v>0</v>
      </c>
      <c r="Q409" s="193">
        <v>0</v>
      </c>
      <c r="R409" s="193">
        <f>Q409*H409</f>
        <v>0</v>
      </c>
      <c r="S409" s="193">
        <v>0</v>
      </c>
      <c r="T409" s="194">
        <f>S409*H409</f>
        <v>0</v>
      </c>
      <c r="U409" s="32"/>
      <c r="V409" s="32"/>
      <c r="W409" s="32"/>
      <c r="X409" s="32"/>
      <c r="Y409" s="32"/>
      <c r="Z409" s="32"/>
      <c r="AA409" s="32"/>
      <c r="AB409" s="32"/>
      <c r="AC409" s="32"/>
      <c r="AD409" s="32"/>
      <c r="AE409" s="32"/>
      <c r="AR409" s="195" t="s">
        <v>124</v>
      </c>
      <c r="AT409" s="195" t="s">
        <v>119</v>
      </c>
      <c r="AU409" s="195" t="s">
        <v>78</v>
      </c>
      <c r="AY409" s="11" t="s">
        <v>125</v>
      </c>
      <c r="BE409" s="196">
        <f>IF(N409="základní",J409,0)</f>
        <v>0</v>
      </c>
      <c r="BF409" s="196">
        <f>IF(N409="snížená",J409,0)</f>
        <v>0</v>
      </c>
      <c r="BG409" s="196">
        <f>IF(N409="zákl. přenesená",J409,0)</f>
        <v>0</v>
      </c>
      <c r="BH409" s="196">
        <f>IF(N409="sníž. přenesená",J409,0)</f>
        <v>0</v>
      </c>
      <c r="BI409" s="196">
        <f>IF(N409="nulová",J409,0)</f>
        <v>0</v>
      </c>
      <c r="BJ409" s="11" t="s">
        <v>86</v>
      </c>
      <c r="BK409" s="196">
        <f>ROUND(I409*H409,2)</f>
        <v>0</v>
      </c>
      <c r="BL409" s="11" t="s">
        <v>124</v>
      </c>
      <c r="BM409" s="195" t="s">
        <v>558</v>
      </c>
    </row>
    <row r="410" s="2" customFormat="1">
      <c r="A410" s="32"/>
      <c r="B410" s="33"/>
      <c r="C410" s="34"/>
      <c r="D410" s="197" t="s">
        <v>127</v>
      </c>
      <c r="E410" s="34"/>
      <c r="F410" s="198" t="s">
        <v>559</v>
      </c>
      <c r="G410" s="34"/>
      <c r="H410" s="34"/>
      <c r="I410" s="199"/>
      <c r="J410" s="34"/>
      <c r="K410" s="34"/>
      <c r="L410" s="38"/>
      <c r="M410" s="200"/>
      <c r="N410" s="201"/>
      <c r="O410" s="85"/>
      <c r="P410" s="85"/>
      <c r="Q410" s="85"/>
      <c r="R410" s="85"/>
      <c r="S410" s="85"/>
      <c r="T410" s="86"/>
      <c r="U410" s="32"/>
      <c r="V410" s="32"/>
      <c r="W410" s="32"/>
      <c r="X410" s="32"/>
      <c r="Y410" s="32"/>
      <c r="Z410" s="32"/>
      <c r="AA410" s="32"/>
      <c r="AB410" s="32"/>
      <c r="AC410" s="32"/>
      <c r="AD410" s="32"/>
      <c r="AE410" s="32"/>
      <c r="AT410" s="11" t="s">
        <v>127</v>
      </c>
      <c r="AU410" s="11" t="s">
        <v>78</v>
      </c>
    </row>
    <row r="411" s="2" customFormat="1">
      <c r="A411" s="32"/>
      <c r="B411" s="33"/>
      <c r="C411" s="34"/>
      <c r="D411" s="197" t="s">
        <v>129</v>
      </c>
      <c r="E411" s="34"/>
      <c r="F411" s="202" t="s">
        <v>554</v>
      </c>
      <c r="G411" s="34"/>
      <c r="H411" s="34"/>
      <c r="I411" s="199"/>
      <c r="J411" s="34"/>
      <c r="K411" s="34"/>
      <c r="L411" s="38"/>
      <c r="M411" s="200"/>
      <c r="N411" s="201"/>
      <c r="O411" s="85"/>
      <c r="P411" s="85"/>
      <c r="Q411" s="85"/>
      <c r="R411" s="85"/>
      <c r="S411" s="85"/>
      <c r="T411" s="86"/>
      <c r="U411" s="32"/>
      <c r="V411" s="32"/>
      <c r="W411" s="32"/>
      <c r="X411" s="32"/>
      <c r="Y411" s="32"/>
      <c r="Z411" s="32"/>
      <c r="AA411" s="32"/>
      <c r="AB411" s="32"/>
      <c r="AC411" s="32"/>
      <c r="AD411" s="32"/>
      <c r="AE411" s="32"/>
      <c r="AT411" s="11" t="s">
        <v>129</v>
      </c>
      <c r="AU411" s="11" t="s">
        <v>78</v>
      </c>
    </row>
    <row r="412" s="2" customFormat="1" ht="37.8" customHeight="1">
      <c r="A412" s="32"/>
      <c r="B412" s="33"/>
      <c r="C412" s="184" t="s">
        <v>560</v>
      </c>
      <c r="D412" s="184" t="s">
        <v>119</v>
      </c>
      <c r="E412" s="185" t="s">
        <v>561</v>
      </c>
      <c r="F412" s="186" t="s">
        <v>562</v>
      </c>
      <c r="G412" s="187" t="s">
        <v>188</v>
      </c>
      <c r="H412" s="188">
        <v>5</v>
      </c>
      <c r="I412" s="189"/>
      <c r="J412" s="190">
        <f>ROUND(I412*H412,2)</f>
        <v>0</v>
      </c>
      <c r="K412" s="186" t="s">
        <v>123</v>
      </c>
      <c r="L412" s="38"/>
      <c r="M412" s="191" t="s">
        <v>1</v>
      </c>
      <c r="N412" s="192" t="s">
        <v>43</v>
      </c>
      <c r="O412" s="85"/>
      <c r="P412" s="193">
        <f>O412*H412</f>
        <v>0</v>
      </c>
      <c r="Q412" s="193">
        <v>0</v>
      </c>
      <c r="R412" s="193">
        <f>Q412*H412</f>
        <v>0</v>
      </c>
      <c r="S412" s="193">
        <v>0</v>
      </c>
      <c r="T412" s="194">
        <f>S412*H412</f>
        <v>0</v>
      </c>
      <c r="U412" s="32"/>
      <c r="V412" s="32"/>
      <c r="W412" s="32"/>
      <c r="X412" s="32"/>
      <c r="Y412" s="32"/>
      <c r="Z412" s="32"/>
      <c r="AA412" s="32"/>
      <c r="AB412" s="32"/>
      <c r="AC412" s="32"/>
      <c r="AD412" s="32"/>
      <c r="AE412" s="32"/>
      <c r="AR412" s="195" t="s">
        <v>124</v>
      </c>
      <c r="AT412" s="195" t="s">
        <v>119</v>
      </c>
      <c r="AU412" s="195" t="s">
        <v>78</v>
      </c>
      <c r="AY412" s="11" t="s">
        <v>125</v>
      </c>
      <c r="BE412" s="196">
        <f>IF(N412="základní",J412,0)</f>
        <v>0</v>
      </c>
      <c r="BF412" s="196">
        <f>IF(N412="snížená",J412,0)</f>
        <v>0</v>
      </c>
      <c r="BG412" s="196">
        <f>IF(N412="zákl. přenesená",J412,0)</f>
        <v>0</v>
      </c>
      <c r="BH412" s="196">
        <f>IF(N412="sníž. přenesená",J412,0)</f>
        <v>0</v>
      </c>
      <c r="BI412" s="196">
        <f>IF(N412="nulová",J412,0)</f>
        <v>0</v>
      </c>
      <c r="BJ412" s="11" t="s">
        <v>86</v>
      </c>
      <c r="BK412" s="196">
        <f>ROUND(I412*H412,2)</f>
        <v>0</v>
      </c>
      <c r="BL412" s="11" t="s">
        <v>124</v>
      </c>
      <c r="BM412" s="195" t="s">
        <v>563</v>
      </c>
    </row>
    <row r="413" s="2" customFormat="1">
      <c r="A413" s="32"/>
      <c r="B413" s="33"/>
      <c r="C413" s="34"/>
      <c r="D413" s="197" t="s">
        <v>127</v>
      </c>
      <c r="E413" s="34"/>
      <c r="F413" s="198" t="s">
        <v>564</v>
      </c>
      <c r="G413" s="34"/>
      <c r="H413" s="34"/>
      <c r="I413" s="199"/>
      <c r="J413" s="34"/>
      <c r="K413" s="34"/>
      <c r="L413" s="38"/>
      <c r="M413" s="200"/>
      <c r="N413" s="201"/>
      <c r="O413" s="85"/>
      <c r="P413" s="85"/>
      <c r="Q413" s="85"/>
      <c r="R413" s="85"/>
      <c r="S413" s="85"/>
      <c r="T413" s="86"/>
      <c r="U413" s="32"/>
      <c r="V413" s="32"/>
      <c r="W413" s="32"/>
      <c r="X413" s="32"/>
      <c r="Y413" s="32"/>
      <c r="Z413" s="32"/>
      <c r="AA413" s="32"/>
      <c r="AB413" s="32"/>
      <c r="AC413" s="32"/>
      <c r="AD413" s="32"/>
      <c r="AE413" s="32"/>
      <c r="AT413" s="11" t="s">
        <v>127</v>
      </c>
      <c r="AU413" s="11" t="s">
        <v>78</v>
      </c>
    </row>
    <row r="414" s="2" customFormat="1">
      <c r="A414" s="32"/>
      <c r="B414" s="33"/>
      <c r="C414" s="34"/>
      <c r="D414" s="197" t="s">
        <v>129</v>
      </c>
      <c r="E414" s="34"/>
      <c r="F414" s="202" t="s">
        <v>565</v>
      </c>
      <c r="G414" s="34"/>
      <c r="H414" s="34"/>
      <c r="I414" s="199"/>
      <c r="J414" s="34"/>
      <c r="K414" s="34"/>
      <c r="L414" s="38"/>
      <c r="M414" s="200"/>
      <c r="N414" s="201"/>
      <c r="O414" s="85"/>
      <c r="P414" s="85"/>
      <c r="Q414" s="85"/>
      <c r="R414" s="85"/>
      <c r="S414" s="85"/>
      <c r="T414" s="86"/>
      <c r="U414" s="32"/>
      <c r="V414" s="32"/>
      <c r="W414" s="32"/>
      <c r="X414" s="32"/>
      <c r="Y414" s="32"/>
      <c r="Z414" s="32"/>
      <c r="AA414" s="32"/>
      <c r="AB414" s="32"/>
      <c r="AC414" s="32"/>
      <c r="AD414" s="32"/>
      <c r="AE414" s="32"/>
      <c r="AT414" s="11" t="s">
        <v>129</v>
      </c>
      <c r="AU414" s="11" t="s">
        <v>78</v>
      </c>
    </row>
    <row r="415" s="2" customFormat="1">
      <c r="A415" s="32"/>
      <c r="B415" s="33"/>
      <c r="C415" s="34"/>
      <c r="D415" s="197" t="s">
        <v>131</v>
      </c>
      <c r="E415" s="34"/>
      <c r="F415" s="202" t="s">
        <v>512</v>
      </c>
      <c r="G415" s="34"/>
      <c r="H415" s="34"/>
      <c r="I415" s="199"/>
      <c r="J415" s="34"/>
      <c r="K415" s="34"/>
      <c r="L415" s="38"/>
      <c r="M415" s="200"/>
      <c r="N415" s="201"/>
      <c r="O415" s="85"/>
      <c r="P415" s="85"/>
      <c r="Q415" s="85"/>
      <c r="R415" s="85"/>
      <c r="S415" s="85"/>
      <c r="T415" s="86"/>
      <c r="U415" s="32"/>
      <c r="V415" s="32"/>
      <c r="W415" s="32"/>
      <c r="X415" s="32"/>
      <c r="Y415" s="32"/>
      <c r="Z415" s="32"/>
      <c r="AA415" s="32"/>
      <c r="AB415" s="32"/>
      <c r="AC415" s="32"/>
      <c r="AD415" s="32"/>
      <c r="AE415" s="32"/>
      <c r="AT415" s="11" t="s">
        <v>131</v>
      </c>
      <c r="AU415" s="11" t="s">
        <v>78</v>
      </c>
    </row>
    <row r="416" s="2" customFormat="1" ht="37.8" customHeight="1">
      <c r="A416" s="32"/>
      <c r="B416" s="33"/>
      <c r="C416" s="184" t="s">
        <v>566</v>
      </c>
      <c r="D416" s="184" t="s">
        <v>119</v>
      </c>
      <c r="E416" s="185" t="s">
        <v>567</v>
      </c>
      <c r="F416" s="186" t="s">
        <v>568</v>
      </c>
      <c r="G416" s="187" t="s">
        <v>188</v>
      </c>
      <c r="H416" s="188">
        <v>5</v>
      </c>
      <c r="I416" s="189"/>
      <c r="J416" s="190">
        <f>ROUND(I416*H416,2)</f>
        <v>0</v>
      </c>
      <c r="K416" s="186" t="s">
        <v>123</v>
      </c>
      <c r="L416" s="38"/>
      <c r="M416" s="191" t="s">
        <v>1</v>
      </c>
      <c r="N416" s="192" t="s">
        <v>43</v>
      </c>
      <c r="O416" s="85"/>
      <c r="P416" s="193">
        <f>O416*H416</f>
        <v>0</v>
      </c>
      <c r="Q416" s="193">
        <v>0</v>
      </c>
      <c r="R416" s="193">
        <f>Q416*H416</f>
        <v>0</v>
      </c>
      <c r="S416" s="193">
        <v>0</v>
      </c>
      <c r="T416" s="194">
        <f>S416*H416</f>
        <v>0</v>
      </c>
      <c r="U416" s="32"/>
      <c r="V416" s="32"/>
      <c r="W416" s="32"/>
      <c r="X416" s="32"/>
      <c r="Y416" s="32"/>
      <c r="Z416" s="32"/>
      <c r="AA416" s="32"/>
      <c r="AB416" s="32"/>
      <c r="AC416" s="32"/>
      <c r="AD416" s="32"/>
      <c r="AE416" s="32"/>
      <c r="AR416" s="195" t="s">
        <v>124</v>
      </c>
      <c r="AT416" s="195" t="s">
        <v>119</v>
      </c>
      <c r="AU416" s="195" t="s">
        <v>78</v>
      </c>
      <c r="AY416" s="11" t="s">
        <v>125</v>
      </c>
      <c r="BE416" s="196">
        <f>IF(N416="základní",J416,0)</f>
        <v>0</v>
      </c>
      <c r="BF416" s="196">
        <f>IF(N416="snížená",J416,0)</f>
        <v>0</v>
      </c>
      <c r="BG416" s="196">
        <f>IF(N416="zákl. přenesená",J416,0)</f>
        <v>0</v>
      </c>
      <c r="BH416" s="196">
        <f>IF(N416="sníž. přenesená",J416,0)</f>
        <v>0</v>
      </c>
      <c r="BI416" s="196">
        <f>IF(N416="nulová",J416,0)</f>
        <v>0</v>
      </c>
      <c r="BJ416" s="11" t="s">
        <v>86</v>
      </c>
      <c r="BK416" s="196">
        <f>ROUND(I416*H416,2)</f>
        <v>0</v>
      </c>
      <c r="BL416" s="11" t="s">
        <v>124</v>
      </c>
      <c r="BM416" s="195" t="s">
        <v>569</v>
      </c>
    </row>
    <row r="417" s="2" customFormat="1">
      <c r="A417" s="32"/>
      <c r="B417" s="33"/>
      <c r="C417" s="34"/>
      <c r="D417" s="197" t="s">
        <v>127</v>
      </c>
      <c r="E417" s="34"/>
      <c r="F417" s="198" t="s">
        <v>570</v>
      </c>
      <c r="G417" s="34"/>
      <c r="H417" s="34"/>
      <c r="I417" s="199"/>
      <c r="J417" s="34"/>
      <c r="K417" s="34"/>
      <c r="L417" s="38"/>
      <c r="M417" s="200"/>
      <c r="N417" s="201"/>
      <c r="O417" s="85"/>
      <c r="P417" s="85"/>
      <c r="Q417" s="85"/>
      <c r="R417" s="85"/>
      <c r="S417" s="85"/>
      <c r="T417" s="86"/>
      <c r="U417" s="32"/>
      <c r="V417" s="32"/>
      <c r="W417" s="32"/>
      <c r="X417" s="32"/>
      <c r="Y417" s="32"/>
      <c r="Z417" s="32"/>
      <c r="AA417" s="32"/>
      <c r="AB417" s="32"/>
      <c r="AC417" s="32"/>
      <c r="AD417" s="32"/>
      <c r="AE417" s="32"/>
      <c r="AT417" s="11" t="s">
        <v>127</v>
      </c>
      <c r="AU417" s="11" t="s">
        <v>78</v>
      </c>
    </row>
    <row r="418" s="2" customFormat="1">
      <c r="A418" s="32"/>
      <c r="B418" s="33"/>
      <c r="C418" s="34"/>
      <c r="D418" s="197" t="s">
        <v>129</v>
      </c>
      <c r="E418" s="34"/>
      <c r="F418" s="202" t="s">
        <v>565</v>
      </c>
      <c r="G418" s="34"/>
      <c r="H418" s="34"/>
      <c r="I418" s="199"/>
      <c r="J418" s="34"/>
      <c r="K418" s="34"/>
      <c r="L418" s="38"/>
      <c r="M418" s="200"/>
      <c r="N418" s="201"/>
      <c r="O418" s="85"/>
      <c r="P418" s="85"/>
      <c r="Q418" s="85"/>
      <c r="R418" s="85"/>
      <c r="S418" s="85"/>
      <c r="T418" s="86"/>
      <c r="U418" s="32"/>
      <c r="V418" s="32"/>
      <c r="W418" s="32"/>
      <c r="X418" s="32"/>
      <c r="Y418" s="32"/>
      <c r="Z418" s="32"/>
      <c r="AA418" s="32"/>
      <c r="AB418" s="32"/>
      <c r="AC418" s="32"/>
      <c r="AD418" s="32"/>
      <c r="AE418" s="32"/>
      <c r="AT418" s="11" t="s">
        <v>129</v>
      </c>
      <c r="AU418" s="11" t="s">
        <v>78</v>
      </c>
    </row>
    <row r="419" s="2" customFormat="1">
      <c r="A419" s="32"/>
      <c r="B419" s="33"/>
      <c r="C419" s="34"/>
      <c r="D419" s="197" t="s">
        <v>131</v>
      </c>
      <c r="E419" s="34"/>
      <c r="F419" s="202" t="s">
        <v>512</v>
      </c>
      <c r="G419" s="34"/>
      <c r="H419" s="34"/>
      <c r="I419" s="199"/>
      <c r="J419" s="34"/>
      <c r="K419" s="34"/>
      <c r="L419" s="38"/>
      <c r="M419" s="200"/>
      <c r="N419" s="201"/>
      <c r="O419" s="85"/>
      <c r="P419" s="85"/>
      <c r="Q419" s="85"/>
      <c r="R419" s="85"/>
      <c r="S419" s="85"/>
      <c r="T419" s="86"/>
      <c r="U419" s="32"/>
      <c r="V419" s="32"/>
      <c r="W419" s="32"/>
      <c r="X419" s="32"/>
      <c r="Y419" s="32"/>
      <c r="Z419" s="32"/>
      <c r="AA419" s="32"/>
      <c r="AB419" s="32"/>
      <c r="AC419" s="32"/>
      <c r="AD419" s="32"/>
      <c r="AE419" s="32"/>
      <c r="AT419" s="11" t="s">
        <v>131</v>
      </c>
      <c r="AU419" s="11" t="s">
        <v>78</v>
      </c>
    </row>
    <row r="420" s="2" customFormat="1" ht="37.8" customHeight="1">
      <c r="A420" s="32"/>
      <c r="B420" s="33"/>
      <c r="C420" s="184" t="s">
        <v>571</v>
      </c>
      <c r="D420" s="184" t="s">
        <v>119</v>
      </c>
      <c r="E420" s="185" t="s">
        <v>572</v>
      </c>
      <c r="F420" s="186" t="s">
        <v>573</v>
      </c>
      <c r="G420" s="187" t="s">
        <v>188</v>
      </c>
      <c r="H420" s="188">
        <v>5</v>
      </c>
      <c r="I420" s="189"/>
      <c r="J420" s="190">
        <f>ROUND(I420*H420,2)</f>
        <v>0</v>
      </c>
      <c r="K420" s="186" t="s">
        <v>123</v>
      </c>
      <c r="L420" s="38"/>
      <c r="M420" s="191" t="s">
        <v>1</v>
      </c>
      <c r="N420" s="192" t="s">
        <v>43</v>
      </c>
      <c r="O420" s="85"/>
      <c r="P420" s="193">
        <f>O420*H420</f>
        <v>0</v>
      </c>
      <c r="Q420" s="193">
        <v>0</v>
      </c>
      <c r="R420" s="193">
        <f>Q420*H420</f>
        <v>0</v>
      </c>
      <c r="S420" s="193">
        <v>0</v>
      </c>
      <c r="T420" s="194">
        <f>S420*H420</f>
        <v>0</v>
      </c>
      <c r="U420" s="32"/>
      <c r="V420" s="32"/>
      <c r="W420" s="32"/>
      <c r="X420" s="32"/>
      <c r="Y420" s="32"/>
      <c r="Z420" s="32"/>
      <c r="AA420" s="32"/>
      <c r="AB420" s="32"/>
      <c r="AC420" s="32"/>
      <c r="AD420" s="32"/>
      <c r="AE420" s="32"/>
      <c r="AR420" s="195" t="s">
        <v>124</v>
      </c>
      <c r="AT420" s="195" t="s">
        <v>119</v>
      </c>
      <c r="AU420" s="195" t="s">
        <v>78</v>
      </c>
      <c r="AY420" s="11" t="s">
        <v>125</v>
      </c>
      <c r="BE420" s="196">
        <f>IF(N420="základní",J420,0)</f>
        <v>0</v>
      </c>
      <c r="BF420" s="196">
        <f>IF(N420="snížená",J420,0)</f>
        <v>0</v>
      </c>
      <c r="BG420" s="196">
        <f>IF(N420="zákl. přenesená",J420,0)</f>
        <v>0</v>
      </c>
      <c r="BH420" s="196">
        <f>IF(N420="sníž. přenesená",J420,0)</f>
        <v>0</v>
      </c>
      <c r="BI420" s="196">
        <f>IF(N420="nulová",J420,0)</f>
        <v>0</v>
      </c>
      <c r="BJ420" s="11" t="s">
        <v>86</v>
      </c>
      <c r="BK420" s="196">
        <f>ROUND(I420*H420,2)</f>
        <v>0</v>
      </c>
      <c r="BL420" s="11" t="s">
        <v>124</v>
      </c>
      <c r="BM420" s="195" t="s">
        <v>574</v>
      </c>
    </row>
    <row r="421" s="2" customFormat="1">
      <c r="A421" s="32"/>
      <c r="B421" s="33"/>
      <c r="C421" s="34"/>
      <c r="D421" s="197" t="s">
        <v>127</v>
      </c>
      <c r="E421" s="34"/>
      <c r="F421" s="198" t="s">
        <v>575</v>
      </c>
      <c r="G421" s="34"/>
      <c r="H421" s="34"/>
      <c r="I421" s="199"/>
      <c r="J421" s="34"/>
      <c r="K421" s="34"/>
      <c r="L421" s="38"/>
      <c r="M421" s="200"/>
      <c r="N421" s="201"/>
      <c r="O421" s="85"/>
      <c r="P421" s="85"/>
      <c r="Q421" s="85"/>
      <c r="R421" s="85"/>
      <c r="S421" s="85"/>
      <c r="T421" s="86"/>
      <c r="U421" s="32"/>
      <c r="V421" s="32"/>
      <c r="W421" s="32"/>
      <c r="X421" s="32"/>
      <c r="Y421" s="32"/>
      <c r="Z421" s="32"/>
      <c r="AA421" s="32"/>
      <c r="AB421" s="32"/>
      <c r="AC421" s="32"/>
      <c r="AD421" s="32"/>
      <c r="AE421" s="32"/>
      <c r="AT421" s="11" t="s">
        <v>127</v>
      </c>
      <c r="AU421" s="11" t="s">
        <v>78</v>
      </c>
    </row>
    <row r="422" s="2" customFormat="1">
      <c r="A422" s="32"/>
      <c r="B422" s="33"/>
      <c r="C422" s="34"/>
      <c r="D422" s="197" t="s">
        <v>129</v>
      </c>
      <c r="E422" s="34"/>
      <c r="F422" s="202" t="s">
        <v>565</v>
      </c>
      <c r="G422" s="34"/>
      <c r="H422" s="34"/>
      <c r="I422" s="199"/>
      <c r="J422" s="34"/>
      <c r="K422" s="34"/>
      <c r="L422" s="38"/>
      <c r="M422" s="200"/>
      <c r="N422" s="201"/>
      <c r="O422" s="85"/>
      <c r="P422" s="85"/>
      <c r="Q422" s="85"/>
      <c r="R422" s="85"/>
      <c r="S422" s="85"/>
      <c r="T422" s="86"/>
      <c r="U422" s="32"/>
      <c r="V422" s="32"/>
      <c r="W422" s="32"/>
      <c r="X422" s="32"/>
      <c r="Y422" s="32"/>
      <c r="Z422" s="32"/>
      <c r="AA422" s="32"/>
      <c r="AB422" s="32"/>
      <c r="AC422" s="32"/>
      <c r="AD422" s="32"/>
      <c r="AE422" s="32"/>
      <c r="AT422" s="11" t="s">
        <v>129</v>
      </c>
      <c r="AU422" s="11" t="s">
        <v>78</v>
      </c>
    </row>
    <row r="423" s="2" customFormat="1">
      <c r="A423" s="32"/>
      <c r="B423" s="33"/>
      <c r="C423" s="34"/>
      <c r="D423" s="197" t="s">
        <v>131</v>
      </c>
      <c r="E423" s="34"/>
      <c r="F423" s="202" t="s">
        <v>512</v>
      </c>
      <c r="G423" s="34"/>
      <c r="H423" s="34"/>
      <c r="I423" s="199"/>
      <c r="J423" s="34"/>
      <c r="K423" s="34"/>
      <c r="L423" s="38"/>
      <c r="M423" s="200"/>
      <c r="N423" s="201"/>
      <c r="O423" s="85"/>
      <c r="P423" s="85"/>
      <c r="Q423" s="85"/>
      <c r="R423" s="85"/>
      <c r="S423" s="85"/>
      <c r="T423" s="86"/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T423" s="11" t="s">
        <v>131</v>
      </c>
      <c r="AU423" s="11" t="s">
        <v>78</v>
      </c>
    </row>
    <row r="424" s="2" customFormat="1" ht="37.8" customHeight="1">
      <c r="A424" s="32"/>
      <c r="B424" s="33"/>
      <c r="C424" s="184" t="s">
        <v>576</v>
      </c>
      <c r="D424" s="184" t="s">
        <v>119</v>
      </c>
      <c r="E424" s="185" t="s">
        <v>577</v>
      </c>
      <c r="F424" s="186" t="s">
        <v>578</v>
      </c>
      <c r="G424" s="187" t="s">
        <v>188</v>
      </c>
      <c r="H424" s="188">
        <v>5</v>
      </c>
      <c r="I424" s="189"/>
      <c r="J424" s="190">
        <f>ROUND(I424*H424,2)</f>
        <v>0</v>
      </c>
      <c r="K424" s="186" t="s">
        <v>123</v>
      </c>
      <c r="L424" s="38"/>
      <c r="M424" s="191" t="s">
        <v>1</v>
      </c>
      <c r="N424" s="192" t="s">
        <v>43</v>
      </c>
      <c r="O424" s="85"/>
      <c r="P424" s="193">
        <f>O424*H424</f>
        <v>0</v>
      </c>
      <c r="Q424" s="193">
        <v>0</v>
      </c>
      <c r="R424" s="193">
        <f>Q424*H424</f>
        <v>0</v>
      </c>
      <c r="S424" s="193">
        <v>0</v>
      </c>
      <c r="T424" s="194">
        <f>S424*H424</f>
        <v>0</v>
      </c>
      <c r="U424" s="32"/>
      <c r="V424" s="32"/>
      <c r="W424" s="32"/>
      <c r="X424" s="32"/>
      <c r="Y424" s="32"/>
      <c r="Z424" s="32"/>
      <c r="AA424" s="32"/>
      <c r="AB424" s="32"/>
      <c r="AC424" s="32"/>
      <c r="AD424" s="32"/>
      <c r="AE424" s="32"/>
      <c r="AR424" s="195" t="s">
        <v>124</v>
      </c>
      <c r="AT424" s="195" t="s">
        <v>119</v>
      </c>
      <c r="AU424" s="195" t="s">
        <v>78</v>
      </c>
      <c r="AY424" s="11" t="s">
        <v>125</v>
      </c>
      <c r="BE424" s="196">
        <f>IF(N424="základní",J424,0)</f>
        <v>0</v>
      </c>
      <c r="BF424" s="196">
        <f>IF(N424="snížená",J424,0)</f>
        <v>0</v>
      </c>
      <c r="BG424" s="196">
        <f>IF(N424="zákl. přenesená",J424,0)</f>
        <v>0</v>
      </c>
      <c r="BH424" s="196">
        <f>IF(N424="sníž. přenesená",J424,0)</f>
        <v>0</v>
      </c>
      <c r="BI424" s="196">
        <f>IF(N424="nulová",J424,0)</f>
        <v>0</v>
      </c>
      <c r="BJ424" s="11" t="s">
        <v>86</v>
      </c>
      <c r="BK424" s="196">
        <f>ROUND(I424*H424,2)</f>
        <v>0</v>
      </c>
      <c r="BL424" s="11" t="s">
        <v>124</v>
      </c>
      <c r="BM424" s="195" t="s">
        <v>579</v>
      </c>
    </row>
    <row r="425" s="2" customFormat="1">
      <c r="A425" s="32"/>
      <c r="B425" s="33"/>
      <c r="C425" s="34"/>
      <c r="D425" s="197" t="s">
        <v>127</v>
      </c>
      <c r="E425" s="34"/>
      <c r="F425" s="198" t="s">
        <v>580</v>
      </c>
      <c r="G425" s="34"/>
      <c r="H425" s="34"/>
      <c r="I425" s="199"/>
      <c r="J425" s="34"/>
      <c r="K425" s="34"/>
      <c r="L425" s="38"/>
      <c r="M425" s="200"/>
      <c r="N425" s="201"/>
      <c r="O425" s="85"/>
      <c r="P425" s="85"/>
      <c r="Q425" s="85"/>
      <c r="R425" s="85"/>
      <c r="S425" s="85"/>
      <c r="T425" s="86"/>
      <c r="U425" s="32"/>
      <c r="V425" s="32"/>
      <c r="W425" s="32"/>
      <c r="X425" s="32"/>
      <c r="Y425" s="32"/>
      <c r="Z425" s="32"/>
      <c r="AA425" s="32"/>
      <c r="AB425" s="32"/>
      <c r="AC425" s="32"/>
      <c r="AD425" s="32"/>
      <c r="AE425" s="32"/>
      <c r="AT425" s="11" t="s">
        <v>127</v>
      </c>
      <c r="AU425" s="11" t="s">
        <v>78</v>
      </c>
    </row>
    <row r="426" s="2" customFormat="1">
      <c r="A426" s="32"/>
      <c r="B426" s="33"/>
      <c r="C426" s="34"/>
      <c r="D426" s="197" t="s">
        <v>129</v>
      </c>
      <c r="E426" s="34"/>
      <c r="F426" s="202" t="s">
        <v>565</v>
      </c>
      <c r="G426" s="34"/>
      <c r="H426" s="34"/>
      <c r="I426" s="199"/>
      <c r="J426" s="34"/>
      <c r="K426" s="34"/>
      <c r="L426" s="38"/>
      <c r="M426" s="200"/>
      <c r="N426" s="201"/>
      <c r="O426" s="85"/>
      <c r="P426" s="85"/>
      <c r="Q426" s="85"/>
      <c r="R426" s="85"/>
      <c r="S426" s="85"/>
      <c r="T426" s="86"/>
      <c r="U426" s="32"/>
      <c r="V426" s="32"/>
      <c r="W426" s="32"/>
      <c r="X426" s="32"/>
      <c r="Y426" s="32"/>
      <c r="Z426" s="32"/>
      <c r="AA426" s="32"/>
      <c r="AB426" s="32"/>
      <c r="AC426" s="32"/>
      <c r="AD426" s="32"/>
      <c r="AE426" s="32"/>
      <c r="AT426" s="11" t="s">
        <v>129</v>
      </c>
      <c r="AU426" s="11" t="s">
        <v>78</v>
      </c>
    </row>
    <row r="427" s="2" customFormat="1">
      <c r="A427" s="32"/>
      <c r="B427" s="33"/>
      <c r="C427" s="34"/>
      <c r="D427" s="197" t="s">
        <v>131</v>
      </c>
      <c r="E427" s="34"/>
      <c r="F427" s="202" t="s">
        <v>512</v>
      </c>
      <c r="G427" s="34"/>
      <c r="H427" s="34"/>
      <c r="I427" s="199"/>
      <c r="J427" s="34"/>
      <c r="K427" s="34"/>
      <c r="L427" s="38"/>
      <c r="M427" s="200"/>
      <c r="N427" s="201"/>
      <c r="O427" s="85"/>
      <c r="P427" s="85"/>
      <c r="Q427" s="85"/>
      <c r="R427" s="85"/>
      <c r="S427" s="85"/>
      <c r="T427" s="86"/>
      <c r="U427" s="32"/>
      <c r="V427" s="32"/>
      <c r="W427" s="32"/>
      <c r="X427" s="32"/>
      <c r="Y427" s="32"/>
      <c r="Z427" s="32"/>
      <c r="AA427" s="32"/>
      <c r="AB427" s="32"/>
      <c r="AC427" s="32"/>
      <c r="AD427" s="32"/>
      <c r="AE427" s="32"/>
      <c r="AT427" s="11" t="s">
        <v>131</v>
      </c>
      <c r="AU427" s="11" t="s">
        <v>78</v>
      </c>
    </row>
    <row r="428" s="2" customFormat="1" ht="44.25" customHeight="1">
      <c r="A428" s="32"/>
      <c r="B428" s="33"/>
      <c r="C428" s="184" t="s">
        <v>581</v>
      </c>
      <c r="D428" s="184" t="s">
        <v>119</v>
      </c>
      <c r="E428" s="185" t="s">
        <v>582</v>
      </c>
      <c r="F428" s="186" t="s">
        <v>583</v>
      </c>
      <c r="G428" s="187" t="s">
        <v>188</v>
      </c>
      <c r="H428" s="188">
        <v>5</v>
      </c>
      <c r="I428" s="189"/>
      <c r="J428" s="190">
        <f>ROUND(I428*H428,2)</f>
        <v>0</v>
      </c>
      <c r="K428" s="186" t="s">
        <v>123</v>
      </c>
      <c r="L428" s="38"/>
      <c r="M428" s="191" t="s">
        <v>1</v>
      </c>
      <c r="N428" s="192" t="s">
        <v>43</v>
      </c>
      <c r="O428" s="85"/>
      <c r="P428" s="193">
        <f>O428*H428</f>
        <v>0</v>
      </c>
      <c r="Q428" s="193">
        <v>0</v>
      </c>
      <c r="R428" s="193">
        <f>Q428*H428</f>
        <v>0</v>
      </c>
      <c r="S428" s="193">
        <v>0</v>
      </c>
      <c r="T428" s="194">
        <f>S428*H428</f>
        <v>0</v>
      </c>
      <c r="U428" s="32"/>
      <c r="V428" s="32"/>
      <c r="W428" s="32"/>
      <c r="X428" s="32"/>
      <c r="Y428" s="32"/>
      <c r="Z428" s="32"/>
      <c r="AA428" s="32"/>
      <c r="AB428" s="32"/>
      <c r="AC428" s="32"/>
      <c r="AD428" s="32"/>
      <c r="AE428" s="32"/>
      <c r="AR428" s="195" t="s">
        <v>124</v>
      </c>
      <c r="AT428" s="195" t="s">
        <v>119</v>
      </c>
      <c r="AU428" s="195" t="s">
        <v>78</v>
      </c>
      <c r="AY428" s="11" t="s">
        <v>125</v>
      </c>
      <c r="BE428" s="196">
        <f>IF(N428="základní",J428,0)</f>
        <v>0</v>
      </c>
      <c r="BF428" s="196">
        <f>IF(N428="snížená",J428,0)</f>
        <v>0</v>
      </c>
      <c r="BG428" s="196">
        <f>IF(N428="zákl. přenesená",J428,0)</f>
        <v>0</v>
      </c>
      <c r="BH428" s="196">
        <f>IF(N428="sníž. přenesená",J428,0)</f>
        <v>0</v>
      </c>
      <c r="BI428" s="196">
        <f>IF(N428="nulová",J428,0)</f>
        <v>0</v>
      </c>
      <c r="BJ428" s="11" t="s">
        <v>86</v>
      </c>
      <c r="BK428" s="196">
        <f>ROUND(I428*H428,2)</f>
        <v>0</v>
      </c>
      <c r="BL428" s="11" t="s">
        <v>124</v>
      </c>
      <c r="BM428" s="195" t="s">
        <v>584</v>
      </c>
    </row>
    <row r="429" s="2" customFormat="1">
      <c r="A429" s="32"/>
      <c r="B429" s="33"/>
      <c r="C429" s="34"/>
      <c r="D429" s="197" t="s">
        <v>127</v>
      </c>
      <c r="E429" s="34"/>
      <c r="F429" s="198" t="s">
        <v>585</v>
      </c>
      <c r="G429" s="34"/>
      <c r="H429" s="34"/>
      <c r="I429" s="199"/>
      <c r="J429" s="34"/>
      <c r="K429" s="34"/>
      <c r="L429" s="38"/>
      <c r="M429" s="200"/>
      <c r="N429" s="201"/>
      <c r="O429" s="85"/>
      <c r="P429" s="85"/>
      <c r="Q429" s="85"/>
      <c r="R429" s="85"/>
      <c r="S429" s="85"/>
      <c r="T429" s="86"/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  <c r="AE429" s="32"/>
      <c r="AT429" s="11" t="s">
        <v>127</v>
      </c>
      <c r="AU429" s="11" t="s">
        <v>78</v>
      </c>
    </row>
    <row r="430" s="2" customFormat="1">
      <c r="A430" s="32"/>
      <c r="B430" s="33"/>
      <c r="C430" s="34"/>
      <c r="D430" s="197" t="s">
        <v>129</v>
      </c>
      <c r="E430" s="34"/>
      <c r="F430" s="202" t="s">
        <v>565</v>
      </c>
      <c r="G430" s="34"/>
      <c r="H430" s="34"/>
      <c r="I430" s="199"/>
      <c r="J430" s="34"/>
      <c r="K430" s="34"/>
      <c r="L430" s="38"/>
      <c r="M430" s="200"/>
      <c r="N430" s="201"/>
      <c r="O430" s="85"/>
      <c r="P430" s="85"/>
      <c r="Q430" s="85"/>
      <c r="R430" s="85"/>
      <c r="S430" s="85"/>
      <c r="T430" s="86"/>
      <c r="U430" s="32"/>
      <c r="V430" s="32"/>
      <c r="W430" s="32"/>
      <c r="X430" s="32"/>
      <c r="Y430" s="32"/>
      <c r="Z430" s="32"/>
      <c r="AA430" s="32"/>
      <c r="AB430" s="32"/>
      <c r="AC430" s="32"/>
      <c r="AD430" s="32"/>
      <c r="AE430" s="32"/>
      <c r="AT430" s="11" t="s">
        <v>129</v>
      </c>
      <c r="AU430" s="11" t="s">
        <v>78</v>
      </c>
    </row>
    <row r="431" s="2" customFormat="1">
      <c r="A431" s="32"/>
      <c r="B431" s="33"/>
      <c r="C431" s="34"/>
      <c r="D431" s="197" t="s">
        <v>131</v>
      </c>
      <c r="E431" s="34"/>
      <c r="F431" s="202" t="s">
        <v>512</v>
      </c>
      <c r="G431" s="34"/>
      <c r="H431" s="34"/>
      <c r="I431" s="199"/>
      <c r="J431" s="34"/>
      <c r="K431" s="34"/>
      <c r="L431" s="38"/>
      <c r="M431" s="200"/>
      <c r="N431" s="201"/>
      <c r="O431" s="85"/>
      <c r="P431" s="85"/>
      <c r="Q431" s="85"/>
      <c r="R431" s="85"/>
      <c r="S431" s="85"/>
      <c r="T431" s="86"/>
      <c r="U431" s="32"/>
      <c r="V431" s="32"/>
      <c r="W431" s="32"/>
      <c r="X431" s="32"/>
      <c r="Y431" s="32"/>
      <c r="Z431" s="32"/>
      <c r="AA431" s="32"/>
      <c r="AB431" s="32"/>
      <c r="AC431" s="32"/>
      <c r="AD431" s="32"/>
      <c r="AE431" s="32"/>
      <c r="AT431" s="11" t="s">
        <v>131</v>
      </c>
      <c r="AU431" s="11" t="s">
        <v>78</v>
      </c>
    </row>
    <row r="432" s="2" customFormat="1" ht="44.25" customHeight="1">
      <c r="A432" s="32"/>
      <c r="B432" s="33"/>
      <c r="C432" s="184" t="s">
        <v>586</v>
      </c>
      <c r="D432" s="184" t="s">
        <v>119</v>
      </c>
      <c r="E432" s="185" t="s">
        <v>587</v>
      </c>
      <c r="F432" s="186" t="s">
        <v>588</v>
      </c>
      <c r="G432" s="187" t="s">
        <v>188</v>
      </c>
      <c r="H432" s="188">
        <v>5</v>
      </c>
      <c r="I432" s="189"/>
      <c r="J432" s="190">
        <f>ROUND(I432*H432,2)</f>
        <v>0</v>
      </c>
      <c r="K432" s="186" t="s">
        <v>123</v>
      </c>
      <c r="L432" s="38"/>
      <c r="M432" s="191" t="s">
        <v>1</v>
      </c>
      <c r="N432" s="192" t="s">
        <v>43</v>
      </c>
      <c r="O432" s="85"/>
      <c r="P432" s="193">
        <f>O432*H432</f>
        <v>0</v>
      </c>
      <c r="Q432" s="193">
        <v>0</v>
      </c>
      <c r="R432" s="193">
        <f>Q432*H432</f>
        <v>0</v>
      </c>
      <c r="S432" s="193">
        <v>0</v>
      </c>
      <c r="T432" s="194">
        <f>S432*H432</f>
        <v>0</v>
      </c>
      <c r="U432" s="32"/>
      <c r="V432" s="32"/>
      <c r="W432" s="32"/>
      <c r="X432" s="32"/>
      <c r="Y432" s="32"/>
      <c r="Z432" s="32"/>
      <c r="AA432" s="32"/>
      <c r="AB432" s="32"/>
      <c r="AC432" s="32"/>
      <c r="AD432" s="32"/>
      <c r="AE432" s="32"/>
      <c r="AR432" s="195" t="s">
        <v>124</v>
      </c>
      <c r="AT432" s="195" t="s">
        <v>119</v>
      </c>
      <c r="AU432" s="195" t="s">
        <v>78</v>
      </c>
      <c r="AY432" s="11" t="s">
        <v>125</v>
      </c>
      <c r="BE432" s="196">
        <f>IF(N432="základní",J432,0)</f>
        <v>0</v>
      </c>
      <c r="BF432" s="196">
        <f>IF(N432="snížená",J432,0)</f>
        <v>0</v>
      </c>
      <c r="BG432" s="196">
        <f>IF(N432="zákl. přenesená",J432,0)</f>
        <v>0</v>
      </c>
      <c r="BH432" s="196">
        <f>IF(N432="sníž. přenesená",J432,0)</f>
        <v>0</v>
      </c>
      <c r="BI432" s="196">
        <f>IF(N432="nulová",J432,0)</f>
        <v>0</v>
      </c>
      <c r="BJ432" s="11" t="s">
        <v>86</v>
      </c>
      <c r="BK432" s="196">
        <f>ROUND(I432*H432,2)</f>
        <v>0</v>
      </c>
      <c r="BL432" s="11" t="s">
        <v>124</v>
      </c>
      <c r="BM432" s="195" t="s">
        <v>589</v>
      </c>
    </row>
    <row r="433" s="2" customFormat="1">
      <c r="A433" s="32"/>
      <c r="B433" s="33"/>
      <c r="C433" s="34"/>
      <c r="D433" s="197" t="s">
        <v>127</v>
      </c>
      <c r="E433" s="34"/>
      <c r="F433" s="198" t="s">
        <v>590</v>
      </c>
      <c r="G433" s="34"/>
      <c r="H433" s="34"/>
      <c r="I433" s="199"/>
      <c r="J433" s="34"/>
      <c r="K433" s="34"/>
      <c r="L433" s="38"/>
      <c r="M433" s="200"/>
      <c r="N433" s="201"/>
      <c r="O433" s="85"/>
      <c r="P433" s="85"/>
      <c r="Q433" s="85"/>
      <c r="R433" s="85"/>
      <c r="S433" s="85"/>
      <c r="T433" s="86"/>
      <c r="U433" s="32"/>
      <c r="V433" s="32"/>
      <c r="W433" s="32"/>
      <c r="X433" s="32"/>
      <c r="Y433" s="32"/>
      <c r="Z433" s="32"/>
      <c r="AA433" s="32"/>
      <c r="AB433" s="32"/>
      <c r="AC433" s="32"/>
      <c r="AD433" s="32"/>
      <c r="AE433" s="32"/>
      <c r="AT433" s="11" t="s">
        <v>127</v>
      </c>
      <c r="AU433" s="11" t="s">
        <v>78</v>
      </c>
    </row>
    <row r="434" s="2" customFormat="1">
      <c r="A434" s="32"/>
      <c r="B434" s="33"/>
      <c r="C434" s="34"/>
      <c r="D434" s="197" t="s">
        <v>129</v>
      </c>
      <c r="E434" s="34"/>
      <c r="F434" s="202" t="s">
        <v>565</v>
      </c>
      <c r="G434" s="34"/>
      <c r="H434" s="34"/>
      <c r="I434" s="199"/>
      <c r="J434" s="34"/>
      <c r="K434" s="34"/>
      <c r="L434" s="38"/>
      <c r="M434" s="200"/>
      <c r="N434" s="201"/>
      <c r="O434" s="85"/>
      <c r="P434" s="85"/>
      <c r="Q434" s="85"/>
      <c r="R434" s="85"/>
      <c r="S434" s="85"/>
      <c r="T434" s="86"/>
      <c r="U434" s="32"/>
      <c r="V434" s="32"/>
      <c r="W434" s="32"/>
      <c r="X434" s="32"/>
      <c r="Y434" s="32"/>
      <c r="Z434" s="32"/>
      <c r="AA434" s="32"/>
      <c r="AB434" s="32"/>
      <c r="AC434" s="32"/>
      <c r="AD434" s="32"/>
      <c r="AE434" s="32"/>
      <c r="AT434" s="11" t="s">
        <v>129</v>
      </c>
      <c r="AU434" s="11" t="s">
        <v>78</v>
      </c>
    </row>
    <row r="435" s="2" customFormat="1">
      <c r="A435" s="32"/>
      <c r="B435" s="33"/>
      <c r="C435" s="34"/>
      <c r="D435" s="197" t="s">
        <v>131</v>
      </c>
      <c r="E435" s="34"/>
      <c r="F435" s="202" t="s">
        <v>512</v>
      </c>
      <c r="G435" s="34"/>
      <c r="H435" s="34"/>
      <c r="I435" s="199"/>
      <c r="J435" s="34"/>
      <c r="K435" s="34"/>
      <c r="L435" s="38"/>
      <c r="M435" s="200"/>
      <c r="N435" s="201"/>
      <c r="O435" s="85"/>
      <c r="P435" s="85"/>
      <c r="Q435" s="85"/>
      <c r="R435" s="85"/>
      <c r="S435" s="85"/>
      <c r="T435" s="86"/>
      <c r="U435" s="32"/>
      <c r="V435" s="32"/>
      <c r="W435" s="32"/>
      <c r="X435" s="32"/>
      <c r="Y435" s="32"/>
      <c r="Z435" s="32"/>
      <c r="AA435" s="32"/>
      <c r="AB435" s="32"/>
      <c r="AC435" s="32"/>
      <c r="AD435" s="32"/>
      <c r="AE435" s="32"/>
      <c r="AT435" s="11" t="s">
        <v>131</v>
      </c>
      <c r="AU435" s="11" t="s">
        <v>78</v>
      </c>
    </row>
    <row r="436" s="2" customFormat="1" ht="44.25" customHeight="1">
      <c r="A436" s="32"/>
      <c r="B436" s="33"/>
      <c r="C436" s="184" t="s">
        <v>591</v>
      </c>
      <c r="D436" s="184" t="s">
        <v>119</v>
      </c>
      <c r="E436" s="185" t="s">
        <v>592</v>
      </c>
      <c r="F436" s="186" t="s">
        <v>593</v>
      </c>
      <c r="G436" s="187" t="s">
        <v>188</v>
      </c>
      <c r="H436" s="188">
        <v>5</v>
      </c>
      <c r="I436" s="189"/>
      <c r="J436" s="190">
        <f>ROUND(I436*H436,2)</f>
        <v>0</v>
      </c>
      <c r="K436" s="186" t="s">
        <v>123</v>
      </c>
      <c r="L436" s="38"/>
      <c r="M436" s="191" t="s">
        <v>1</v>
      </c>
      <c r="N436" s="192" t="s">
        <v>43</v>
      </c>
      <c r="O436" s="85"/>
      <c r="P436" s="193">
        <f>O436*H436</f>
        <v>0</v>
      </c>
      <c r="Q436" s="193">
        <v>0</v>
      </c>
      <c r="R436" s="193">
        <f>Q436*H436</f>
        <v>0</v>
      </c>
      <c r="S436" s="193">
        <v>0</v>
      </c>
      <c r="T436" s="194">
        <f>S436*H436</f>
        <v>0</v>
      </c>
      <c r="U436" s="32"/>
      <c r="V436" s="32"/>
      <c r="W436" s="32"/>
      <c r="X436" s="32"/>
      <c r="Y436" s="32"/>
      <c r="Z436" s="32"/>
      <c r="AA436" s="32"/>
      <c r="AB436" s="32"/>
      <c r="AC436" s="32"/>
      <c r="AD436" s="32"/>
      <c r="AE436" s="32"/>
      <c r="AR436" s="195" t="s">
        <v>124</v>
      </c>
      <c r="AT436" s="195" t="s">
        <v>119</v>
      </c>
      <c r="AU436" s="195" t="s">
        <v>78</v>
      </c>
      <c r="AY436" s="11" t="s">
        <v>125</v>
      </c>
      <c r="BE436" s="196">
        <f>IF(N436="základní",J436,0)</f>
        <v>0</v>
      </c>
      <c r="BF436" s="196">
        <f>IF(N436="snížená",J436,0)</f>
        <v>0</v>
      </c>
      <c r="BG436" s="196">
        <f>IF(N436="zákl. přenesená",J436,0)</f>
        <v>0</v>
      </c>
      <c r="BH436" s="196">
        <f>IF(N436="sníž. přenesená",J436,0)</f>
        <v>0</v>
      </c>
      <c r="BI436" s="196">
        <f>IF(N436="nulová",J436,0)</f>
        <v>0</v>
      </c>
      <c r="BJ436" s="11" t="s">
        <v>86</v>
      </c>
      <c r="BK436" s="196">
        <f>ROUND(I436*H436,2)</f>
        <v>0</v>
      </c>
      <c r="BL436" s="11" t="s">
        <v>124</v>
      </c>
      <c r="BM436" s="195" t="s">
        <v>594</v>
      </c>
    </row>
    <row r="437" s="2" customFormat="1">
      <c r="A437" s="32"/>
      <c r="B437" s="33"/>
      <c r="C437" s="34"/>
      <c r="D437" s="197" t="s">
        <v>127</v>
      </c>
      <c r="E437" s="34"/>
      <c r="F437" s="198" t="s">
        <v>595</v>
      </c>
      <c r="G437" s="34"/>
      <c r="H437" s="34"/>
      <c r="I437" s="199"/>
      <c r="J437" s="34"/>
      <c r="K437" s="34"/>
      <c r="L437" s="38"/>
      <c r="M437" s="200"/>
      <c r="N437" s="201"/>
      <c r="O437" s="85"/>
      <c r="P437" s="85"/>
      <c r="Q437" s="85"/>
      <c r="R437" s="85"/>
      <c r="S437" s="85"/>
      <c r="T437" s="86"/>
      <c r="U437" s="32"/>
      <c r="V437" s="32"/>
      <c r="W437" s="32"/>
      <c r="X437" s="32"/>
      <c r="Y437" s="32"/>
      <c r="Z437" s="32"/>
      <c r="AA437" s="32"/>
      <c r="AB437" s="32"/>
      <c r="AC437" s="32"/>
      <c r="AD437" s="32"/>
      <c r="AE437" s="32"/>
      <c r="AT437" s="11" t="s">
        <v>127</v>
      </c>
      <c r="AU437" s="11" t="s">
        <v>78</v>
      </c>
    </row>
    <row r="438" s="2" customFormat="1">
      <c r="A438" s="32"/>
      <c r="B438" s="33"/>
      <c r="C438" s="34"/>
      <c r="D438" s="197" t="s">
        <v>129</v>
      </c>
      <c r="E438" s="34"/>
      <c r="F438" s="202" t="s">
        <v>596</v>
      </c>
      <c r="G438" s="34"/>
      <c r="H438" s="34"/>
      <c r="I438" s="199"/>
      <c r="J438" s="34"/>
      <c r="K438" s="34"/>
      <c r="L438" s="38"/>
      <c r="M438" s="200"/>
      <c r="N438" s="201"/>
      <c r="O438" s="85"/>
      <c r="P438" s="85"/>
      <c r="Q438" s="85"/>
      <c r="R438" s="85"/>
      <c r="S438" s="85"/>
      <c r="T438" s="86"/>
      <c r="U438" s="32"/>
      <c r="V438" s="32"/>
      <c r="W438" s="32"/>
      <c r="X438" s="32"/>
      <c r="Y438" s="32"/>
      <c r="Z438" s="32"/>
      <c r="AA438" s="32"/>
      <c r="AB438" s="32"/>
      <c r="AC438" s="32"/>
      <c r="AD438" s="32"/>
      <c r="AE438" s="32"/>
      <c r="AT438" s="11" t="s">
        <v>129</v>
      </c>
      <c r="AU438" s="11" t="s">
        <v>78</v>
      </c>
    </row>
    <row r="439" s="2" customFormat="1" ht="44.25" customHeight="1">
      <c r="A439" s="32"/>
      <c r="B439" s="33"/>
      <c r="C439" s="184" t="s">
        <v>597</v>
      </c>
      <c r="D439" s="184" t="s">
        <v>119</v>
      </c>
      <c r="E439" s="185" t="s">
        <v>598</v>
      </c>
      <c r="F439" s="186" t="s">
        <v>599</v>
      </c>
      <c r="G439" s="187" t="s">
        <v>188</v>
      </c>
      <c r="H439" s="188">
        <v>5</v>
      </c>
      <c r="I439" s="189"/>
      <c r="J439" s="190">
        <f>ROUND(I439*H439,2)</f>
        <v>0</v>
      </c>
      <c r="K439" s="186" t="s">
        <v>123</v>
      </c>
      <c r="L439" s="38"/>
      <c r="M439" s="191" t="s">
        <v>1</v>
      </c>
      <c r="N439" s="192" t="s">
        <v>43</v>
      </c>
      <c r="O439" s="85"/>
      <c r="P439" s="193">
        <f>O439*H439</f>
        <v>0</v>
      </c>
      <c r="Q439" s="193">
        <v>0</v>
      </c>
      <c r="R439" s="193">
        <f>Q439*H439</f>
        <v>0</v>
      </c>
      <c r="S439" s="193">
        <v>0</v>
      </c>
      <c r="T439" s="194">
        <f>S439*H439</f>
        <v>0</v>
      </c>
      <c r="U439" s="32"/>
      <c r="V439" s="32"/>
      <c r="W439" s="32"/>
      <c r="X439" s="32"/>
      <c r="Y439" s="32"/>
      <c r="Z439" s="32"/>
      <c r="AA439" s="32"/>
      <c r="AB439" s="32"/>
      <c r="AC439" s="32"/>
      <c r="AD439" s="32"/>
      <c r="AE439" s="32"/>
      <c r="AR439" s="195" t="s">
        <v>124</v>
      </c>
      <c r="AT439" s="195" t="s">
        <v>119</v>
      </c>
      <c r="AU439" s="195" t="s">
        <v>78</v>
      </c>
      <c r="AY439" s="11" t="s">
        <v>125</v>
      </c>
      <c r="BE439" s="196">
        <f>IF(N439="základní",J439,0)</f>
        <v>0</v>
      </c>
      <c r="BF439" s="196">
        <f>IF(N439="snížená",J439,0)</f>
        <v>0</v>
      </c>
      <c r="BG439" s="196">
        <f>IF(N439="zákl. přenesená",J439,0)</f>
        <v>0</v>
      </c>
      <c r="BH439" s="196">
        <f>IF(N439="sníž. přenesená",J439,0)</f>
        <v>0</v>
      </c>
      <c r="BI439" s="196">
        <f>IF(N439="nulová",J439,0)</f>
        <v>0</v>
      </c>
      <c r="BJ439" s="11" t="s">
        <v>86</v>
      </c>
      <c r="BK439" s="196">
        <f>ROUND(I439*H439,2)</f>
        <v>0</v>
      </c>
      <c r="BL439" s="11" t="s">
        <v>124</v>
      </c>
      <c r="BM439" s="195" t="s">
        <v>600</v>
      </c>
    </row>
    <row r="440" s="2" customFormat="1">
      <c r="A440" s="32"/>
      <c r="B440" s="33"/>
      <c r="C440" s="34"/>
      <c r="D440" s="197" t="s">
        <v>127</v>
      </c>
      <c r="E440" s="34"/>
      <c r="F440" s="198" t="s">
        <v>601</v>
      </c>
      <c r="G440" s="34"/>
      <c r="H440" s="34"/>
      <c r="I440" s="199"/>
      <c r="J440" s="34"/>
      <c r="K440" s="34"/>
      <c r="L440" s="38"/>
      <c r="M440" s="200"/>
      <c r="N440" s="201"/>
      <c r="O440" s="85"/>
      <c r="P440" s="85"/>
      <c r="Q440" s="85"/>
      <c r="R440" s="85"/>
      <c r="S440" s="85"/>
      <c r="T440" s="86"/>
      <c r="U440" s="32"/>
      <c r="V440" s="32"/>
      <c r="W440" s="32"/>
      <c r="X440" s="32"/>
      <c r="Y440" s="32"/>
      <c r="Z440" s="32"/>
      <c r="AA440" s="32"/>
      <c r="AB440" s="32"/>
      <c r="AC440" s="32"/>
      <c r="AD440" s="32"/>
      <c r="AE440" s="32"/>
      <c r="AT440" s="11" t="s">
        <v>127</v>
      </c>
      <c r="AU440" s="11" t="s">
        <v>78</v>
      </c>
    </row>
    <row r="441" s="2" customFormat="1">
      <c r="A441" s="32"/>
      <c r="B441" s="33"/>
      <c r="C441" s="34"/>
      <c r="D441" s="197" t="s">
        <v>129</v>
      </c>
      <c r="E441" s="34"/>
      <c r="F441" s="202" t="s">
        <v>596</v>
      </c>
      <c r="G441" s="34"/>
      <c r="H441" s="34"/>
      <c r="I441" s="199"/>
      <c r="J441" s="34"/>
      <c r="K441" s="34"/>
      <c r="L441" s="38"/>
      <c r="M441" s="200"/>
      <c r="N441" s="201"/>
      <c r="O441" s="85"/>
      <c r="P441" s="85"/>
      <c r="Q441" s="85"/>
      <c r="R441" s="85"/>
      <c r="S441" s="85"/>
      <c r="T441" s="86"/>
      <c r="U441" s="32"/>
      <c r="V441" s="32"/>
      <c r="W441" s="32"/>
      <c r="X441" s="32"/>
      <c r="Y441" s="32"/>
      <c r="Z441" s="32"/>
      <c r="AA441" s="32"/>
      <c r="AB441" s="32"/>
      <c r="AC441" s="32"/>
      <c r="AD441" s="32"/>
      <c r="AE441" s="32"/>
      <c r="AT441" s="11" t="s">
        <v>129</v>
      </c>
      <c r="AU441" s="11" t="s">
        <v>78</v>
      </c>
    </row>
    <row r="442" s="2" customFormat="1" ht="44.25" customHeight="1">
      <c r="A442" s="32"/>
      <c r="B442" s="33"/>
      <c r="C442" s="184" t="s">
        <v>602</v>
      </c>
      <c r="D442" s="184" t="s">
        <v>119</v>
      </c>
      <c r="E442" s="185" t="s">
        <v>603</v>
      </c>
      <c r="F442" s="186" t="s">
        <v>604</v>
      </c>
      <c r="G442" s="187" t="s">
        <v>188</v>
      </c>
      <c r="H442" s="188">
        <v>7</v>
      </c>
      <c r="I442" s="189"/>
      <c r="J442" s="190">
        <f>ROUND(I442*H442,2)</f>
        <v>0</v>
      </c>
      <c r="K442" s="186" t="s">
        <v>123</v>
      </c>
      <c r="L442" s="38"/>
      <c r="M442" s="191" t="s">
        <v>1</v>
      </c>
      <c r="N442" s="192" t="s">
        <v>43</v>
      </c>
      <c r="O442" s="85"/>
      <c r="P442" s="193">
        <f>O442*H442</f>
        <v>0</v>
      </c>
      <c r="Q442" s="193">
        <v>0</v>
      </c>
      <c r="R442" s="193">
        <f>Q442*H442</f>
        <v>0</v>
      </c>
      <c r="S442" s="193">
        <v>0</v>
      </c>
      <c r="T442" s="194">
        <f>S442*H442</f>
        <v>0</v>
      </c>
      <c r="U442" s="32"/>
      <c r="V442" s="32"/>
      <c r="W442" s="32"/>
      <c r="X442" s="32"/>
      <c r="Y442" s="32"/>
      <c r="Z442" s="32"/>
      <c r="AA442" s="32"/>
      <c r="AB442" s="32"/>
      <c r="AC442" s="32"/>
      <c r="AD442" s="32"/>
      <c r="AE442" s="32"/>
      <c r="AR442" s="195" t="s">
        <v>124</v>
      </c>
      <c r="AT442" s="195" t="s">
        <v>119</v>
      </c>
      <c r="AU442" s="195" t="s">
        <v>78</v>
      </c>
      <c r="AY442" s="11" t="s">
        <v>125</v>
      </c>
      <c r="BE442" s="196">
        <f>IF(N442="základní",J442,0)</f>
        <v>0</v>
      </c>
      <c r="BF442" s="196">
        <f>IF(N442="snížená",J442,0)</f>
        <v>0</v>
      </c>
      <c r="BG442" s="196">
        <f>IF(N442="zákl. přenesená",J442,0)</f>
        <v>0</v>
      </c>
      <c r="BH442" s="196">
        <f>IF(N442="sníž. přenesená",J442,0)</f>
        <v>0</v>
      </c>
      <c r="BI442" s="196">
        <f>IF(N442="nulová",J442,0)</f>
        <v>0</v>
      </c>
      <c r="BJ442" s="11" t="s">
        <v>86</v>
      </c>
      <c r="BK442" s="196">
        <f>ROUND(I442*H442,2)</f>
        <v>0</v>
      </c>
      <c r="BL442" s="11" t="s">
        <v>124</v>
      </c>
      <c r="BM442" s="195" t="s">
        <v>605</v>
      </c>
    </row>
    <row r="443" s="2" customFormat="1">
      <c r="A443" s="32"/>
      <c r="B443" s="33"/>
      <c r="C443" s="34"/>
      <c r="D443" s="197" t="s">
        <v>127</v>
      </c>
      <c r="E443" s="34"/>
      <c r="F443" s="198" t="s">
        <v>606</v>
      </c>
      <c r="G443" s="34"/>
      <c r="H443" s="34"/>
      <c r="I443" s="199"/>
      <c r="J443" s="34"/>
      <c r="K443" s="34"/>
      <c r="L443" s="38"/>
      <c r="M443" s="200"/>
      <c r="N443" s="201"/>
      <c r="O443" s="85"/>
      <c r="P443" s="85"/>
      <c r="Q443" s="85"/>
      <c r="R443" s="85"/>
      <c r="S443" s="85"/>
      <c r="T443" s="86"/>
      <c r="U443" s="32"/>
      <c r="V443" s="32"/>
      <c r="W443" s="32"/>
      <c r="X443" s="32"/>
      <c r="Y443" s="32"/>
      <c r="Z443" s="32"/>
      <c r="AA443" s="32"/>
      <c r="AB443" s="32"/>
      <c r="AC443" s="32"/>
      <c r="AD443" s="32"/>
      <c r="AE443" s="32"/>
      <c r="AT443" s="11" t="s">
        <v>127</v>
      </c>
      <c r="AU443" s="11" t="s">
        <v>78</v>
      </c>
    </row>
    <row r="444" s="2" customFormat="1">
      <c r="A444" s="32"/>
      <c r="B444" s="33"/>
      <c r="C444" s="34"/>
      <c r="D444" s="197" t="s">
        <v>129</v>
      </c>
      <c r="E444" s="34"/>
      <c r="F444" s="202" t="s">
        <v>596</v>
      </c>
      <c r="G444" s="34"/>
      <c r="H444" s="34"/>
      <c r="I444" s="199"/>
      <c r="J444" s="34"/>
      <c r="K444" s="34"/>
      <c r="L444" s="38"/>
      <c r="M444" s="200"/>
      <c r="N444" s="201"/>
      <c r="O444" s="85"/>
      <c r="P444" s="85"/>
      <c r="Q444" s="85"/>
      <c r="R444" s="85"/>
      <c r="S444" s="85"/>
      <c r="T444" s="86"/>
      <c r="U444" s="32"/>
      <c r="V444" s="32"/>
      <c r="W444" s="32"/>
      <c r="X444" s="32"/>
      <c r="Y444" s="32"/>
      <c r="Z444" s="32"/>
      <c r="AA444" s="32"/>
      <c r="AB444" s="32"/>
      <c r="AC444" s="32"/>
      <c r="AD444" s="32"/>
      <c r="AE444" s="32"/>
      <c r="AT444" s="11" t="s">
        <v>129</v>
      </c>
      <c r="AU444" s="11" t="s">
        <v>78</v>
      </c>
    </row>
    <row r="445" s="2" customFormat="1" ht="44.25" customHeight="1">
      <c r="A445" s="32"/>
      <c r="B445" s="33"/>
      <c r="C445" s="184" t="s">
        <v>607</v>
      </c>
      <c r="D445" s="184" t="s">
        <v>119</v>
      </c>
      <c r="E445" s="185" t="s">
        <v>608</v>
      </c>
      <c r="F445" s="186" t="s">
        <v>609</v>
      </c>
      <c r="G445" s="187" t="s">
        <v>188</v>
      </c>
      <c r="H445" s="188">
        <v>5</v>
      </c>
      <c r="I445" s="189"/>
      <c r="J445" s="190">
        <f>ROUND(I445*H445,2)</f>
        <v>0</v>
      </c>
      <c r="K445" s="186" t="s">
        <v>123</v>
      </c>
      <c r="L445" s="38"/>
      <c r="M445" s="191" t="s">
        <v>1</v>
      </c>
      <c r="N445" s="192" t="s">
        <v>43</v>
      </c>
      <c r="O445" s="85"/>
      <c r="P445" s="193">
        <f>O445*H445</f>
        <v>0</v>
      </c>
      <c r="Q445" s="193">
        <v>0</v>
      </c>
      <c r="R445" s="193">
        <f>Q445*H445</f>
        <v>0</v>
      </c>
      <c r="S445" s="193">
        <v>0</v>
      </c>
      <c r="T445" s="194">
        <f>S445*H445</f>
        <v>0</v>
      </c>
      <c r="U445" s="32"/>
      <c r="V445" s="32"/>
      <c r="W445" s="32"/>
      <c r="X445" s="32"/>
      <c r="Y445" s="32"/>
      <c r="Z445" s="32"/>
      <c r="AA445" s="32"/>
      <c r="AB445" s="32"/>
      <c r="AC445" s="32"/>
      <c r="AD445" s="32"/>
      <c r="AE445" s="32"/>
      <c r="AR445" s="195" t="s">
        <v>124</v>
      </c>
      <c r="AT445" s="195" t="s">
        <v>119</v>
      </c>
      <c r="AU445" s="195" t="s">
        <v>78</v>
      </c>
      <c r="AY445" s="11" t="s">
        <v>125</v>
      </c>
      <c r="BE445" s="196">
        <f>IF(N445="základní",J445,0)</f>
        <v>0</v>
      </c>
      <c r="BF445" s="196">
        <f>IF(N445="snížená",J445,0)</f>
        <v>0</v>
      </c>
      <c r="BG445" s="196">
        <f>IF(N445="zákl. přenesená",J445,0)</f>
        <v>0</v>
      </c>
      <c r="BH445" s="196">
        <f>IF(N445="sníž. přenesená",J445,0)</f>
        <v>0</v>
      </c>
      <c r="BI445" s="196">
        <f>IF(N445="nulová",J445,0)</f>
        <v>0</v>
      </c>
      <c r="BJ445" s="11" t="s">
        <v>86</v>
      </c>
      <c r="BK445" s="196">
        <f>ROUND(I445*H445,2)</f>
        <v>0</v>
      </c>
      <c r="BL445" s="11" t="s">
        <v>124</v>
      </c>
      <c r="BM445" s="195" t="s">
        <v>610</v>
      </c>
    </row>
    <row r="446" s="2" customFormat="1">
      <c r="A446" s="32"/>
      <c r="B446" s="33"/>
      <c r="C446" s="34"/>
      <c r="D446" s="197" t="s">
        <v>127</v>
      </c>
      <c r="E446" s="34"/>
      <c r="F446" s="198" t="s">
        <v>611</v>
      </c>
      <c r="G446" s="34"/>
      <c r="H446" s="34"/>
      <c r="I446" s="199"/>
      <c r="J446" s="34"/>
      <c r="K446" s="34"/>
      <c r="L446" s="38"/>
      <c r="M446" s="200"/>
      <c r="N446" s="201"/>
      <c r="O446" s="85"/>
      <c r="P446" s="85"/>
      <c r="Q446" s="85"/>
      <c r="R446" s="85"/>
      <c r="S446" s="85"/>
      <c r="T446" s="86"/>
      <c r="U446" s="32"/>
      <c r="V446" s="32"/>
      <c r="W446" s="32"/>
      <c r="X446" s="32"/>
      <c r="Y446" s="32"/>
      <c r="Z446" s="32"/>
      <c r="AA446" s="32"/>
      <c r="AB446" s="32"/>
      <c r="AC446" s="32"/>
      <c r="AD446" s="32"/>
      <c r="AE446" s="32"/>
      <c r="AT446" s="11" t="s">
        <v>127</v>
      </c>
      <c r="AU446" s="11" t="s">
        <v>78</v>
      </c>
    </row>
    <row r="447" s="2" customFormat="1">
      <c r="A447" s="32"/>
      <c r="B447" s="33"/>
      <c r="C447" s="34"/>
      <c r="D447" s="197" t="s">
        <v>129</v>
      </c>
      <c r="E447" s="34"/>
      <c r="F447" s="202" t="s">
        <v>596</v>
      </c>
      <c r="G447" s="34"/>
      <c r="H447" s="34"/>
      <c r="I447" s="199"/>
      <c r="J447" s="34"/>
      <c r="K447" s="34"/>
      <c r="L447" s="38"/>
      <c r="M447" s="200"/>
      <c r="N447" s="201"/>
      <c r="O447" s="85"/>
      <c r="P447" s="85"/>
      <c r="Q447" s="85"/>
      <c r="R447" s="85"/>
      <c r="S447" s="85"/>
      <c r="T447" s="86"/>
      <c r="U447" s="32"/>
      <c r="V447" s="32"/>
      <c r="W447" s="32"/>
      <c r="X447" s="32"/>
      <c r="Y447" s="32"/>
      <c r="Z447" s="32"/>
      <c r="AA447" s="32"/>
      <c r="AB447" s="32"/>
      <c r="AC447" s="32"/>
      <c r="AD447" s="32"/>
      <c r="AE447" s="32"/>
      <c r="AT447" s="11" t="s">
        <v>129</v>
      </c>
      <c r="AU447" s="11" t="s">
        <v>78</v>
      </c>
    </row>
    <row r="448" s="2" customFormat="1" ht="44.25" customHeight="1">
      <c r="A448" s="32"/>
      <c r="B448" s="33"/>
      <c r="C448" s="184" t="s">
        <v>612</v>
      </c>
      <c r="D448" s="184" t="s">
        <v>119</v>
      </c>
      <c r="E448" s="185" t="s">
        <v>613</v>
      </c>
      <c r="F448" s="186" t="s">
        <v>614</v>
      </c>
      <c r="G448" s="187" t="s">
        <v>188</v>
      </c>
      <c r="H448" s="188">
        <v>5</v>
      </c>
      <c r="I448" s="189"/>
      <c r="J448" s="190">
        <f>ROUND(I448*H448,2)</f>
        <v>0</v>
      </c>
      <c r="K448" s="186" t="s">
        <v>123</v>
      </c>
      <c r="L448" s="38"/>
      <c r="M448" s="191" t="s">
        <v>1</v>
      </c>
      <c r="N448" s="192" t="s">
        <v>43</v>
      </c>
      <c r="O448" s="85"/>
      <c r="P448" s="193">
        <f>O448*H448</f>
        <v>0</v>
      </c>
      <c r="Q448" s="193">
        <v>0</v>
      </c>
      <c r="R448" s="193">
        <f>Q448*H448</f>
        <v>0</v>
      </c>
      <c r="S448" s="193">
        <v>0</v>
      </c>
      <c r="T448" s="194">
        <f>S448*H448</f>
        <v>0</v>
      </c>
      <c r="U448" s="32"/>
      <c r="V448" s="32"/>
      <c r="W448" s="32"/>
      <c r="X448" s="32"/>
      <c r="Y448" s="32"/>
      <c r="Z448" s="32"/>
      <c r="AA448" s="32"/>
      <c r="AB448" s="32"/>
      <c r="AC448" s="32"/>
      <c r="AD448" s="32"/>
      <c r="AE448" s="32"/>
      <c r="AR448" s="195" t="s">
        <v>124</v>
      </c>
      <c r="AT448" s="195" t="s">
        <v>119</v>
      </c>
      <c r="AU448" s="195" t="s">
        <v>78</v>
      </c>
      <c r="AY448" s="11" t="s">
        <v>125</v>
      </c>
      <c r="BE448" s="196">
        <f>IF(N448="základní",J448,0)</f>
        <v>0</v>
      </c>
      <c r="BF448" s="196">
        <f>IF(N448="snížená",J448,0)</f>
        <v>0</v>
      </c>
      <c r="BG448" s="196">
        <f>IF(N448="zákl. přenesená",J448,0)</f>
        <v>0</v>
      </c>
      <c r="BH448" s="196">
        <f>IF(N448="sníž. přenesená",J448,0)</f>
        <v>0</v>
      </c>
      <c r="BI448" s="196">
        <f>IF(N448="nulová",J448,0)</f>
        <v>0</v>
      </c>
      <c r="BJ448" s="11" t="s">
        <v>86</v>
      </c>
      <c r="BK448" s="196">
        <f>ROUND(I448*H448,2)</f>
        <v>0</v>
      </c>
      <c r="BL448" s="11" t="s">
        <v>124</v>
      </c>
      <c r="BM448" s="195" t="s">
        <v>615</v>
      </c>
    </row>
    <row r="449" s="2" customFormat="1">
      <c r="A449" s="32"/>
      <c r="B449" s="33"/>
      <c r="C449" s="34"/>
      <c r="D449" s="197" t="s">
        <v>127</v>
      </c>
      <c r="E449" s="34"/>
      <c r="F449" s="198" t="s">
        <v>616</v>
      </c>
      <c r="G449" s="34"/>
      <c r="H449" s="34"/>
      <c r="I449" s="199"/>
      <c r="J449" s="34"/>
      <c r="K449" s="34"/>
      <c r="L449" s="38"/>
      <c r="M449" s="200"/>
      <c r="N449" s="201"/>
      <c r="O449" s="85"/>
      <c r="P449" s="85"/>
      <c r="Q449" s="85"/>
      <c r="R449" s="85"/>
      <c r="S449" s="85"/>
      <c r="T449" s="86"/>
      <c r="U449" s="32"/>
      <c r="V449" s="32"/>
      <c r="W449" s="32"/>
      <c r="X449" s="32"/>
      <c r="Y449" s="32"/>
      <c r="Z449" s="32"/>
      <c r="AA449" s="32"/>
      <c r="AB449" s="32"/>
      <c r="AC449" s="32"/>
      <c r="AD449" s="32"/>
      <c r="AE449" s="32"/>
      <c r="AT449" s="11" t="s">
        <v>127</v>
      </c>
      <c r="AU449" s="11" t="s">
        <v>78</v>
      </c>
    </row>
    <row r="450" s="2" customFormat="1">
      <c r="A450" s="32"/>
      <c r="B450" s="33"/>
      <c r="C450" s="34"/>
      <c r="D450" s="197" t="s">
        <v>129</v>
      </c>
      <c r="E450" s="34"/>
      <c r="F450" s="202" t="s">
        <v>596</v>
      </c>
      <c r="G450" s="34"/>
      <c r="H450" s="34"/>
      <c r="I450" s="199"/>
      <c r="J450" s="34"/>
      <c r="K450" s="34"/>
      <c r="L450" s="38"/>
      <c r="M450" s="200"/>
      <c r="N450" s="201"/>
      <c r="O450" s="85"/>
      <c r="P450" s="85"/>
      <c r="Q450" s="85"/>
      <c r="R450" s="85"/>
      <c r="S450" s="85"/>
      <c r="T450" s="86"/>
      <c r="U450" s="32"/>
      <c r="V450" s="32"/>
      <c r="W450" s="32"/>
      <c r="X450" s="32"/>
      <c r="Y450" s="32"/>
      <c r="Z450" s="32"/>
      <c r="AA450" s="32"/>
      <c r="AB450" s="32"/>
      <c r="AC450" s="32"/>
      <c r="AD450" s="32"/>
      <c r="AE450" s="32"/>
      <c r="AT450" s="11" t="s">
        <v>129</v>
      </c>
      <c r="AU450" s="11" t="s">
        <v>78</v>
      </c>
    </row>
    <row r="451" s="2" customFormat="1" ht="44.25" customHeight="1">
      <c r="A451" s="32"/>
      <c r="B451" s="33"/>
      <c r="C451" s="184" t="s">
        <v>617</v>
      </c>
      <c r="D451" s="184" t="s">
        <v>119</v>
      </c>
      <c r="E451" s="185" t="s">
        <v>618</v>
      </c>
      <c r="F451" s="186" t="s">
        <v>619</v>
      </c>
      <c r="G451" s="187" t="s">
        <v>188</v>
      </c>
      <c r="H451" s="188">
        <v>7</v>
      </c>
      <c r="I451" s="189"/>
      <c r="J451" s="190">
        <f>ROUND(I451*H451,2)</f>
        <v>0</v>
      </c>
      <c r="K451" s="186" t="s">
        <v>123</v>
      </c>
      <c r="L451" s="38"/>
      <c r="M451" s="191" t="s">
        <v>1</v>
      </c>
      <c r="N451" s="192" t="s">
        <v>43</v>
      </c>
      <c r="O451" s="85"/>
      <c r="P451" s="193">
        <f>O451*H451</f>
        <v>0</v>
      </c>
      <c r="Q451" s="193">
        <v>0</v>
      </c>
      <c r="R451" s="193">
        <f>Q451*H451</f>
        <v>0</v>
      </c>
      <c r="S451" s="193">
        <v>0</v>
      </c>
      <c r="T451" s="194">
        <f>S451*H451</f>
        <v>0</v>
      </c>
      <c r="U451" s="32"/>
      <c r="V451" s="32"/>
      <c r="W451" s="32"/>
      <c r="X451" s="32"/>
      <c r="Y451" s="32"/>
      <c r="Z451" s="32"/>
      <c r="AA451" s="32"/>
      <c r="AB451" s="32"/>
      <c r="AC451" s="32"/>
      <c r="AD451" s="32"/>
      <c r="AE451" s="32"/>
      <c r="AR451" s="195" t="s">
        <v>124</v>
      </c>
      <c r="AT451" s="195" t="s">
        <v>119</v>
      </c>
      <c r="AU451" s="195" t="s">
        <v>78</v>
      </c>
      <c r="AY451" s="11" t="s">
        <v>125</v>
      </c>
      <c r="BE451" s="196">
        <f>IF(N451="základní",J451,0)</f>
        <v>0</v>
      </c>
      <c r="BF451" s="196">
        <f>IF(N451="snížená",J451,0)</f>
        <v>0</v>
      </c>
      <c r="BG451" s="196">
        <f>IF(N451="zákl. přenesená",J451,0)</f>
        <v>0</v>
      </c>
      <c r="BH451" s="196">
        <f>IF(N451="sníž. přenesená",J451,0)</f>
        <v>0</v>
      </c>
      <c r="BI451" s="196">
        <f>IF(N451="nulová",J451,0)</f>
        <v>0</v>
      </c>
      <c r="BJ451" s="11" t="s">
        <v>86</v>
      </c>
      <c r="BK451" s="196">
        <f>ROUND(I451*H451,2)</f>
        <v>0</v>
      </c>
      <c r="BL451" s="11" t="s">
        <v>124</v>
      </c>
      <c r="BM451" s="195" t="s">
        <v>620</v>
      </c>
    </row>
    <row r="452" s="2" customFormat="1">
      <c r="A452" s="32"/>
      <c r="B452" s="33"/>
      <c r="C452" s="34"/>
      <c r="D452" s="197" t="s">
        <v>127</v>
      </c>
      <c r="E452" s="34"/>
      <c r="F452" s="198" t="s">
        <v>621</v>
      </c>
      <c r="G452" s="34"/>
      <c r="H452" s="34"/>
      <c r="I452" s="199"/>
      <c r="J452" s="34"/>
      <c r="K452" s="34"/>
      <c r="L452" s="38"/>
      <c r="M452" s="200"/>
      <c r="N452" s="201"/>
      <c r="O452" s="85"/>
      <c r="P452" s="85"/>
      <c r="Q452" s="85"/>
      <c r="R452" s="85"/>
      <c r="S452" s="85"/>
      <c r="T452" s="86"/>
      <c r="U452" s="32"/>
      <c r="V452" s="32"/>
      <c r="W452" s="32"/>
      <c r="X452" s="32"/>
      <c r="Y452" s="32"/>
      <c r="Z452" s="32"/>
      <c r="AA452" s="32"/>
      <c r="AB452" s="32"/>
      <c r="AC452" s="32"/>
      <c r="AD452" s="32"/>
      <c r="AE452" s="32"/>
      <c r="AT452" s="11" t="s">
        <v>127</v>
      </c>
      <c r="AU452" s="11" t="s">
        <v>78</v>
      </c>
    </row>
    <row r="453" s="2" customFormat="1">
      <c r="A453" s="32"/>
      <c r="B453" s="33"/>
      <c r="C453" s="34"/>
      <c r="D453" s="197" t="s">
        <v>129</v>
      </c>
      <c r="E453" s="34"/>
      <c r="F453" s="202" t="s">
        <v>596</v>
      </c>
      <c r="G453" s="34"/>
      <c r="H453" s="34"/>
      <c r="I453" s="199"/>
      <c r="J453" s="34"/>
      <c r="K453" s="34"/>
      <c r="L453" s="38"/>
      <c r="M453" s="200"/>
      <c r="N453" s="201"/>
      <c r="O453" s="85"/>
      <c r="P453" s="85"/>
      <c r="Q453" s="85"/>
      <c r="R453" s="85"/>
      <c r="S453" s="85"/>
      <c r="T453" s="86"/>
      <c r="U453" s="32"/>
      <c r="V453" s="32"/>
      <c r="W453" s="32"/>
      <c r="X453" s="32"/>
      <c r="Y453" s="32"/>
      <c r="Z453" s="32"/>
      <c r="AA453" s="32"/>
      <c r="AB453" s="32"/>
      <c r="AC453" s="32"/>
      <c r="AD453" s="32"/>
      <c r="AE453" s="32"/>
      <c r="AT453" s="11" t="s">
        <v>129</v>
      </c>
      <c r="AU453" s="11" t="s">
        <v>78</v>
      </c>
    </row>
    <row r="454" s="2" customFormat="1" ht="33" customHeight="1">
      <c r="A454" s="32"/>
      <c r="B454" s="33"/>
      <c r="C454" s="184" t="s">
        <v>622</v>
      </c>
      <c r="D454" s="184" t="s">
        <v>119</v>
      </c>
      <c r="E454" s="185" t="s">
        <v>623</v>
      </c>
      <c r="F454" s="186" t="s">
        <v>624</v>
      </c>
      <c r="G454" s="187" t="s">
        <v>188</v>
      </c>
      <c r="H454" s="188">
        <v>5</v>
      </c>
      <c r="I454" s="189"/>
      <c r="J454" s="190">
        <f>ROUND(I454*H454,2)</f>
        <v>0</v>
      </c>
      <c r="K454" s="186" t="s">
        <v>123</v>
      </c>
      <c r="L454" s="38"/>
      <c r="M454" s="191" t="s">
        <v>1</v>
      </c>
      <c r="N454" s="192" t="s">
        <v>43</v>
      </c>
      <c r="O454" s="85"/>
      <c r="P454" s="193">
        <f>O454*H454</f>
        <v>0</v>
      </c>
      <c r="Q454" s="193">
        <v>0</v>
      </c>
      <c r="R454" s="193">
        <f>Q454*H454</f>
        <v>0</v>
      </c>
      <c r="S454" s="193">
        <v>0</v>
      </c>
      <c r="T454" s="194">
        <f>S454*H454</f>
        <v>0</v>
      </c>
      <c r="U454" s="32"/>
      <c r="V454" s="32"/>
      <c r="W454" s="32"/>
      <c r="X454" s="32"/>
      <c r="Y454" s="32"/>
      <c r="Z454" s="32"/>
      <c r="AA454" s="32"/>
      <c r="AB454" s="32"/>
      <c r="AC454" s="32"/>
      <c r="AD454" s="32"/>
      <c r="AE454" s="32"/>
      <c r="AR454" s="195" t="s">
        <v>124</v>
      </c>
      <c r="AT454" s="195" t="s">
        <v>119</v>
      </c>
      <c r="AU454" s="195" t="s">
        <v>78</v>
      </c>
      <c r="AY454" s="11" t="s">
        <v>125</v>
      </c>
      <c r="BE454" s="196">
        <f>IF(N454="základní",J454,0)</f>
        <v>0</v>
      </c>
      <c r="BF454" s="196">
        <f>IF(N454="snížená",J454,0)</f>
        <v>0</v>
      </c>
      <c r="BG454" s="196">
        <f>IF(N454="zákl. přenesená",J454,0)</f>
        <v>0</v>
      </c>
      <c r="BH454" s="196">
        <f>IF(N454="sníž. přenesená",J454,0)</f>
        <v>0</v>
      </c>
      <c r="BI454" s="196">
        <f>IF(N454="nulová",J454,0)</f>
        <v>0</v>
      </c>
      <c r="BJ454" s="11" t="s">
        <v>86</v>
      </c>
      <c r="BK454" s="196">
        <f>ROUND(I454*H454,2)</f>
        <v>0</v>
      </c>
      <c r="BL454" s="11" t="s">
        <v>124</v>
      </c>
      <c r="BM454" s="195" t="s">
        <v>625</v>
      </c>
    </row>
    <row r="455" s="2" customFormat="1">
      <c r="A455" s="32"/>
      <c r="B455" s="33"/>
      <c r="C455" s="34"/>
      <c r="D455" s="197" t="s">
        <v>127</v>
      </c>
      <c r="E455" s="34"/>
      <c r="F455" s="198" t="s">
        <v>626</v>
      </c>
      <c r="G455" s="34"/>
      <c r="H455" s="34"/>
      <c r="I455" s="199"/>
      <c r="J455" s="34"/>
      <c r="K455" s="34"/>
      <c r="L455" s="38"/>
      <c r="M455" s="200"/>
      <c r="N455" s="201"/>
      <c r="O455" s="85"/>
      <c r="P455" s="85"/>
      <c r="Q455" s="85"/>
      <c r="R455" s="85"/>
      <c r="S455" s="85"/>
      <c r="T455" s="86"/>
      <c r="U455" s="32"/>
      <c r="V455" s="32"/>
      <c r="W455" s="32"/>
      <c r="X455" s="32"/>
      <c r="Y455" s="32"/>
      <c r="Z455" s="32"/>
      <c r="AA455" s="32"/>
      <c r="AB455" s="32"/>
      <c r="AC455" s="32"/>
      <c r="AD455" s="32"/>
      <c r="AE455" s="32"/>
      <c r="AT455" s="11" t="s">
        <v>127</v>
      </c>
      <c r="AU455" s="11" t="s">
        <v>78</v>
      </c>
    </row>
    <row r="456" s="2" customFormat="1">
      <c r="A456" s="32"/>
      <c r="B456" s="33"/>
      <c r="C456" s="34"/>
      <c r="D456" s="197" t="s">
        <v>129</v>
      </c>
      <c r="E456" s="34"/>
      <c r="F456" s="202" t="s">
        <v>596</v>
      </c>
      <c r="G456" s="34"/>
      <c r="H456" s="34"/>
      <c r="I456" s="199"/>
      <c r="J456" s="34"/>
      <c r="K456" s="34"/>
      <c r="L456" s="38"/>
      <c r="M456" s="200"/>
      <c r="N456" s="201"/>
      <c r="O456" s="85"/>
      <c r="P456" s="85"/>
      <c r="Q456" s="85"/>
      <c r="R456" s="85"/>
      <c r="S456" s="85"/>
      <c r="T456" s="86"/>
      <c r="U456" s="32"/>
      <c r="V456" s="32"/>
      <c r="W456" s="32"/>
      <c r="X456" s="32"/>
      <c r="Y456" s="32"/>
      <c r="Z456" s="32"/>
      <c r="AA456" s="32"/>
      <c r="AB456" s="32"/>
      <c r="AC456" s="32"/>
      <c r="AD456" s="32"/>
      <c r="AE456" s="32"/>
      <c r="AT456" s="11" t="s">
        <v>129</v>
      </c>
      <c r="AU456" s="11" t="s">
        <v>78</v>
      </c>
    </row>
    <row r="457" s="2" customFormat="1" ht="37.8" customHeight="1">
      <c r="A457" s="32"/>
      <c r="B457" s="33"/>
      <c r="C457" s="184" t="s">
        <v>627</v>
      </c>
      <c r="D457" s="184" t="s">
        <v>119</v>
      </c>
      <c r="E457" s="185" t="s">
        <v>628</v>
      </c>
      <c r="F457" s="186" t="s">
        <v>629</v>
      </c>
      <c r="G457" s="187" t="s">
        <v>188</v>
      </c>
      <c r="H457" s="188">
        <v>5</v>
      </c>
      <c r="I457" s="189"/>
      <c r="J457" s="190">
        <f>ROUND(I457*H457,2)</f>
        <v>0</v>
      </c>
      <c r="K457" s="186" t="s">
        <v>123</v>
      </c>
      <c r="L457" s="38"/>
      <c r="M457" s="191" t="s">
        <v>1</v>
      </c>
      <c r="N457" s="192" t="s">
        <v>43</v>
      </c>
      <c r="O457" s="85"/>
      <c r="P457" s="193">
        <f>O457*H457</f>
        <v>0</v>
      </c>
      <c r="Q457" s="193">
        <v>0</v>
      </c>
      <c r="R457" s="193">
        <f>Q457*H457</f>
        <v>0</v>
      </c>
      <c r="S457" s="193">
        <v>0</v>
      </c>
      <c r="T457" s="194">
        <f>S457*H457</f>
        <v>0</v>
      </c>
      <c r="U457" s="32"/>
      <c r="V457" s="32"/>
      <c r="W457" s="32"/>
      <c r="X457" s="32"/>
      <c r="Y457" s="32"/>
      <c r="Z457" s="32"/>
      <c r="AA457" s="32"/>
      <c r="AB457" s="32"/>
      <c r="AC457" s="32"/>
      <c r="AD457" s="32"/>
      <c r="AE457" s="32"/>
      <c r="AR457" s="195" t="s">
        <v>124</v>
      </c>
      <c r="AT457" s="195" t="s">
        <v>119</v>
      </c>
      <c r="AU457" s="195" t="s">
        <v>78</v>
      </c>
      <c r="AY457" s="11" t="s">
        <v>125</v>
      </c>
      <c r="BE457" s="196">
        <f>IF(N457="základní",J457,0)</f>
        <v>0</v>
      </c>
      <c r="BF457" s="196">
        <f>IF(N457="snížená",J457,0)</f>
        <v>0</v>
      </c>
      <c r="BG457" s="196">
        <f>IF(N457="zákl. přenesená",J457,0)</f>
        <v>0</v>
      </c>
      <c r="BH457" s="196">
        <f>IF(N457="sníž. přenesená",J457,0)</f>
        <v>0</v>
      </c>
      <c r="BI457" s="196">
        <f>IF(N457="nulová",J457,0)</f>
        <v>0</v>
      </c>
      <c r="BJ457" s="11" t="s">
        <v>86</v>
      </c>
      <c r="BK457" s="196">
        <f>ROUND(I457*H457,2)</f>
        <v>0</v>
      </c>
      <c r="BL457" s="11" t="s">
        <v>124</v>
      </c>
      <c r="BM457" s="195" t="s">
        <v>630</v>
      </c>
    </row>
    <row r="458" s="2" customFormat="1">
      <c r="A458" s="32"/>
      <c r="B458" s="33"/>
      <c r="C458" s="34"/>
      <c r="D458" s="197" t="s">
        <v>127</v>
      </c>
      <c r="E458" s="34"/>
      <c r="F458" s="198" t="s">
        <v>631</v>
      </c>
      <c r="G458" s="34"/>
      <c r="H458" s="34"/>
      <c r="I458" s="199"/>
      <c r="J458" s="34"/>
      <c r="K458" s="34"/>
      <c r="L458" s="38"/>
      <c r="M458" s="200"/>
      <c r="N458" s="201"/>
      <c r="O458" s="85"/>
      <c r="P458" s="85"/>
      <c r="Q458" s="85"/>
      <c r="R458" s="85"/>
      <c r="S458" s="85"/>
      <c r="T458" s="86"/>
      <c r="U458" s="32"/>
      <c r="V458" s="32"/>
      <c r="W458" s="32"/>
      <c r="X458" s="32"/>
      <c r="Y458" s="32"/>
      <c r="Z458" s="32"/>
      <c r="AA458" s="32"/>
      <c r="AB458" s="32"/>
      <c r="AC458" s="32"/>
      <c r="AD458" s="32"/>
      <c r="AE458" s="32"/>
      <c r="AT458" s="11" t="s">
        <v>127</v>
      </c>
      <c r="AU458" s="11" t="s">
        <v>78</v>
      </c>
    </row>
    <row r="459" s="2" customFormat="1">
      <c r="A459" s="32"/>
      <c r="B459" s="33"/>
      <c r="C459" s="34"/>
      <c r="D459" s="197" t="s">
        <v>129</v>
      </c>
      <c r="E459" s="34"/>
      <c r="F459" s="202" t="s">
        <v>596</v>
      </c>
      <c r="G459" s="34"/>
      <c r="H459" s="34"/>
      <c r="I459" s="199"/>
      <c r="J459" s="34"/>
      <c r="K459" s="34"/>
      <c r="L459" s="38"/>
      <c r="M459" s="200"/>
      <c r="N459" s="201"/>
      <c r="O459" s="85"/>
      <c r="P459" s="85"/>
      <c r="Q459" s="85"/>
      <c r="R459" s="85"/>
      <c r="S459" s="85"/>
      <c r="T459" s="86"/>
      <c r="U459" s="32"/>
      <c r="V459" s="32"/>
      <c r="W459" s="32"/>
      <c r="X459" s="32"/>
      <c r="Y459" s="32"/>
      <c r="Z459" s="32"/>
      <c r="AA459" s="32"/>
      <c r="AB459" s="32"/>
      <c r="AC459" s="32"/>
      <c r="AD459" s="32"/>
      <c r="AE459" s="32"/>
      <c r="AT459" s="11" t="s">
        <v>129</v>
      </c>
      <c r="AU459" s="11" t="s">
        <v>78</v>
      </c>
    </row>
    <row r="460" s="2" customFormat="1" ht="33" customHeight="1">
      <c r="A460" s="32"/>
      <c r="B460" s="33"/>
      <c r="C460" s="184" t="s">
        <v>632</v>
      </c>
      <c r="D460" s="184" t="s">
        <v>119</v>
      </c>
      <c r="E460" s="185" t="s">
        <v>633</v>
      </c>
      <c r="F460" s="186" t="s">
        <v>634</v>
      </c>
      <c r="G460" s="187" t="s">
        <v>188</v>
      </c>
      <c r="H460" s="188">
        <v>5</v>
      </c>
      <c r="I460" s="189"/>
      <c r="J460" s="190">
        <f>ROUND(I460*H460,2)</f>
        <v>0</v>
      </c>
      <c r="K460" s="186" t="s">
        <v>123</v>
      </c>
      <c r="L460" s="38"/>
      <c r="M460" s="191" t="s">
        <v>1</v>
      </c>
      <c r="N460" s="192" t="s">
        <v>43</v>
      </c>
      <c r="O460" s="85"/>
      <c r="P460" s="193">
        <f>O460*H460</f>
        <v>0</v>
      </c>
      <c r="Q460" s="193">
        <v>0</v>
      </c>
      <c r="R460" s="193">
        <f>Q460*H460</f>
        <v>0</v>
      </c>
      <c r="S460" s="193">
        <v>0</v>
      </c>
      <c r="T460" s="194">
        <f>S460*H460</f>
        <v>0</v>
      </c>
      <c r="U460" s="32"/>
      <c r="V460" s="32"/>
      <c r="W460" s="32"/>
      <c r="X460" s="32"/>
      <c r="Y460" s="32"/>
      <c r="Z460" s="32"/>
      <c r="AA460" s="32"/>
      <c r="AB460" s="32"/>
      <c r="AC460" s="32"/>
      <c r="AD460" s="32"/>
      <c r="AE460" s="32"/>
      <c r="AR460" s="195" t="s">
        <v>124</v>
      </c>
      <c r="AT460" s="195" t="s">
        <v>119</v>
      </c>
      <c r="AU460" s="195" t="s">
        <v>78</v>
      </c>
      <c r="AY460" s="11" t="s">
        <v>125</v>
      </c>
      <c r="BE460" s="196">
        <f>IF(N460="základní",J460,0)</f>
        <v>0</v>
      </c>
      <c r="BF460" s="196">
        <f>IF(N460="snížená",J460,0)</f>
        <v>0</v>
      </c>
      <c r="BG460" s="196">
        <f>IF(N460="zákl. přenesená",J460,0)</f>
        <v>0</v>
      </c>
      <c r="BH460" s="196">
        <f>IF(N460="sníž. přenesená",J460,0)</f>
        <v>0</v>
      </c>
      <c r="BI460" s="196">
        <f>IF(N460="nulová",J460,0)</f>
        <v>0</v>
      </c>
      <c r="BJ460" s="11" t="s">
        <v>86</v>
      </c>
      <c r="BK460" s="196">
        <f>ROUND(I460*H460,2)</f>
        <v>0</v>
      </c>
      <c r="BL460" s="11" t="s">
        <v>124</v>
      </c>
      <c r="BM460" s="195" t="s">
        <v>635</v>
      </c>
    </row>
    <row r="461" s="2" customFormat="1">
      <c r="A461" s="32"/>
      <c r="B461" s="33"/>
      <c r="C461" s="34"/>
      <c r="D461" s="197" t="s">
        <v>127</v>
      </c>
      <c r="E461" s="34"/>
      <c r="F461" s="198" t="s">
        <v>636</v>
      </c>
      <c r="G461" s="34"/>
      <c r="H461" s="34"/>
      <c r="I461" s="199"/>
      <c r="J461" s="34"/>
      <c r="K461" s="34"/>
      <c r="L461" s="38"/>
      <c r="M461" s="200"/>
      <c r="N461" s="201"/>
      <c r="O461" s="85"/>
      <c r="P461" s="85"/>
      <c r="Q461" s="85"/>
      <c r="R461" s="85"/>
      <c r="S461" s="85"/>
      <c r="T461" s="86"/>
      <c r="U461" s="32"/>
      <c r="V461" s="32"/>
      <c r="W461" s="32"/>
      <c r="X461" s="32"/>
      <c r="Y461" s="32"/>
      <c r="Z461" s="32"/>
      <c r="AA461" s="32"/>
      <c r="AB461" s="32"/>
      <c r="AC461" s="32"/>
      <c r="AD461" s="32"/>
      <c r="AE461" s="32"/>
      <c r="AT461" s="11" t="s">
        <v>127</v>
      </c>
      <c r="AU461" s="11" t="s">
        <v>78</v>
      </c>
    </row>
    <row r="462" s="2" customFormat="1">
      <c r="A462" s="32"/>
      <c r="B462" s="33"/>
      <c r="C462" s="34"/>
      <c r="D462" s="197" t="s">
        <v>129</v>
      </c>
      <c r="E462" s="34"/>
      <c r="F462" s="202" t="s">
        <v>596</v>
      </c>
      <c r="G462" s="34"/>
      <c r="H462" s="34"/>
      <c r="I462" s="199"/>
      <c r="J462" s="34"/>
      <c r="K462" s="34"/>
      <c r="L462" s="38"/>
      <c r="M462" s="200"/>
      <c r="N462" s="201"/>
      <c r="O462" s="85"/>
      <c r="P462" s="85"/>
      <c r="Q462" s="85"/>
      <c r="R462" s="85"/>
      <c r="S462" s="85"/>
      <c r="T462" s="86"/>
      <c r="U462" s="32"/>
      <c r="V462" s="32"/>
      <c r="W462" s="32"/>
      <c r="X462" s="32"/>
      <c r="Y462" s="32"/>
      <c r="Z462" s="32"/>
      <c r="AA462" s="32"/>
      <c r="AB462" s="32"/>
      <c r="AC462" s="32"/>
      <c r="AD462" s="32"/>
      <c r="AE462" s="32"/>
      <c r="AT462" s="11" t="s">
        <v>129</v>
      </c>
      <c r="AU462" s="11" t="s">
        <v>78</v>
      </c>
    </row>
    <row r="463" s="2" customFormat="1" ht="33" customHeight="1">
      <c r="A463" s="32"/>
      <c r="B463" s="33"/>
      <c r="C463" s="184" t="s">
        <v>637</v>
      </c>
      <c r="D463" s="184" t="s">
        <v>119</v>
      </c>
      <c r="E463" s="185" t="s">
        <v>638</v>
      </c>
      <c r="F463" s="186" t="s">
        <v>639</v>
      </c>
      <c r="G463" s="187" t="s">
        <v>188</v>
      </c>
      <c r="H463" s="188">
        <v>5</v>
      </c>
      <c r="I463" s="189"/>
      <c r="J463" s="190">
        <f>ROUND(I463*H463,2)</f>
        <v>0</v>
      </c>
      <c r="K463" s="186" t="s">
        <v>123</v>
      </c>
      <c r="L463" s="38"/>
      <c r="M463" s="191" t="s">
        <v>1</v>
      </c>
      <c r="N463" s="192" t="s">
        <v>43</v>
      </c>
      <c r="O463" s="85"/>
      <c r="P463" s="193">
        <f>O463*H463</f>
        <v>0</v>
      </c>
      <c r="Q463" s="193">
        <v>0</v>
      </c>
      <c r="R463" s="193">
        <f>Q463*H463</f>
        <v>0</v>
      </c>
      <c r="S463" s="193">
        <v>0</v>
      </c>
      <c r="T463" s="194">
        <f>S463*H463</f>
        <v>0</v>
      </c>
      <c r="U463" s="32"/>
      <c r="V463" s="32"/>
      <c r="W463" s="32"/>
      <c r="X463" s="32"/>
      <c r="Y463" s="32"/>
      <c r="Z463" s="32"/>
      <c r="AA463" s="32"/>
      <c r="AB463" s="32"/>
      <c r="AC463" s="32"/>
      <c r="AD463" s="32"/>
      <c r="AE463" s="32"/>
      <c r="AR463" s="195" t="s">
        <v>124</v>
      </c>
      <c r="AT463" s="195" t="s">
        <v>119</v>
      </c>
      <c r="AU463" s="195" t="s">
        <v>78</v>
      </c>
      <c r="AY463" s="11" t="s">
        <v>125</v>
      </c>
      <c r="BE463" s="196">
        <f>IF(N463="základní",J463,0)</f>
        <v>0</v>
      </c>
      <c r="BF463" s="196">
        <f>IF(N463="snížená",J463,0)</f>
        <v>0</v>
      </c>
      <c r="BG463" s="196">
        <f>IF(N463="zákl. přenesená",J463,0)</f>
        <v>0</v>
      </c>
      <c r="BH463" s="196">
        <f>IF(N463="sníž. přenesená",J463,0)</f>
        <v>0</v>
      </c>
      <c r="BI463" s="196">
        <f>IF(N463="nulová",J463,0)</f>
        <v>0</v>
      </c>
      <c r="BJ463" s="11" t="s">
        <v>86</v>
      </c>
      <c r="BK463" s="196">
        <f>ROUND(I463*H463,2)</f>
        <v>0</v>
      </c>
      <c r="BL463" s="11" t="s">
        <v>124</v>
      </c>
      <c r="BM463" s="195" t="s">
        <v>640</v>
      </c>
    </row>
    <row r="464" s="2" customFormat="1">
      <c r="A464" s="32"/>
      <c r="B464" s="33"/>
      <c r="C464" s="34"/>
      <c r="D464" s="197" t="s">
        <v>127</v>
      </c>
      <c r="E464" s="34"/>
      <c r="F464" s="198" t="s">
        <v>641</v>
      </c>
      <c r="G464" s="34"/>
      <c r="H464" s="34"/>
      <c r="I464" s="199"/>
      <c r="J464" s="34"/>
      <c r="K464" s="34"/>
      <c r="L464" s="38"/>
      <c r="M464" s="200"/>
      <c r="N464" s="201"/>
      <c r="O464" s="85"/>
      <c r="P464" s="85"/>
      <c r="Q464" s="85"/>
      <c r="R464" s="85"/>
      <c r="S464" s="85"/>
      <c r="T464" s="86"/>
      <c r="U464" s="32"/>
      <c r="V464" s="32"/>
      <c r="W464" s="32"/>
      <c r="X464" s="32"/>
      <c r="Y464" s="32"/>
      <c r="Z464" s="32"/>
      <c r="AA464" s="32"/>
      <c r="AB464" s="32"/>
      <c r="AC464" s="32"/>
      <c r="AD464" s="32"/>
      <c r="AE464" s="32"/>
      <c r="AT464" s="11" t="s">
        <v>127</v>
      </c>
      <c r="AU464" s="11" t="s">
        <v>78</v>
      </c>
    </row>
    <row r="465" s="2" customFormat="1">
      <c r="A465" s="32"/>
      <c r="B465" s="33"/>
      <c r="C465" s="34"/>
      <c r="D465" s="197" t="s">
        <v>129</v>
      </c>
      <c r="E465" s="34"/>
      <c r="F465" s="202" t="s">
        <v>596</v>
      </c>
      <c r="G465" s="34"/>
      <c r="H465" s="34"/>
      <c r="I465" s="199"/>
      <c r="J465" s="34"/>
      <c r="K465" s="34"/>
      <c r="L465" s="38"/>
      <c r="M465" s="200"/>
      <c r="N465" s="201"/>
      <c r="O465" s="85"/>
      <c r="P465" s="85"/>
      <c r="Q465" s="85"/>
      <c r="R465" s="85"/>
      <c r="S465" s="85"/>
      <c r="T465" s="86"/>
      <c r="U465" s="32"/>
      <c r="V465" s="32"/>
      <c r="W465" s="32"/>
      <c r="X465" s="32"/>
      <c r="Y465" s="32"/>
      <c r="Z465" s="32"/>
      <c r="AA465" s="32"/>
      <c r="AB465" s="32"/>
      <c r="AC465" s="32"/>
      <c r="AD465" s="32"/>
      <c r="AE465" s="32"/>
      <c r="AT465" s="11" t="s">
        <v>129</v>
      </c>
      <c r="AU465" s="11" t="s">
        <v>78</v>
      </c>
    </row>
    <row r="466" s="2" customFormat="1" ht="37.8" customHeight="1">
      <c r="A466" s="32"/>
      <c r="B466" s="33"/>
      <c r="C466" s="184" t="s">
        <v>642</v>
      </c>
      <c r="D466" s="184" t="s">
        <v>119</v>
      </c>
      <c r="E466" s="185" t="s">
        <v>643</v>
      </c>
      <c r="F466" s="186" t="s">
        <v>644</v>
      </c>
      <c r="G466" s="187" t="s">
        <v>188</v>
      </c>
      <c r="H466" s="188">
        <v>5</v>
      </c>
      <c r="I466" s="189"/>
      <c r="J466" s="190">
        <f>ROUND(I466*H466,2)</f>
        <v>0</v>
      </c>
      <c r="K466" s="186" t="s">
        <v>123</v>
      </c>
      <c r="L466" s="38"/>
      <c r="M466" s="191" t="s">
        <v>1</v>
      </c>
      <c r="N466" s="192" t="s">
        <v>43</v>
      </c>
      <c r="O466" s="85"/>
      <c r="P466" s="193">
        <f>O466*H466</f>
        <v>0</v>
      </c>
      <c r="Q466" s="193">
        <v>0</v>
      </c>
      <c r="R466" s="193">
        <f>Q466*H466</f>
        <v>0</v>
      </c>
      <c r="S466" s="193">
        <v>0</v>
      </c>
      <c r="T466" s="194">
        <f>S466*H466</f>
        <v>0</v>
      </c>
      <c r="U466" s="32"/>
      <c r="V466" s="32"/>
      <c r="W466" s="32"/>
      <c r="X466" s="32"/>
      <c r="Y466" s="32"/>
      <c r="Z466" s="32"/>
      <c r="AA466" s="32"/>
      <c r="AB466" s="32"/>
      <c r="AC466" s="32"/>
      <c r="AD466" s="32"/>
      <c r="AE466" s="32"/>
      <c r="AR466" s="195" t="s">
        <v>124</v>
      </c>
      <c r="AT466" s="195" t="s">
        <v>119</v>
      </c>
      <c r="AU466" s="195" t="s">
        <v>78</v>
      </c>
      <c r="AY466" s="11" t="s">
        <v>125</v>
      </c>
      <c r="BE466" s="196">
        <f>IF(N466="základní",J466,0)</f>
        <v>0</v>
      </c>
      <c r="BF466" s="196">
        <f>IF(N466="snížená",J466,0)</f>
        <v>0</v>
      </c>
      <c r="BG466" s="196">
        <f>IF(N466="zákl. přenesená",J466,0)</f>
        <v>0</v>
      </c>
      <c r="BH466" s="196">
        <f>IF(N466="sníž. přenesená",J466,0)</f>
        <v>0</v>
      </c>
      <c r="BI466" s="196">
        <f>IF(N466="nulová",J466,0)</f>
        <v>0</v>
      </c>
      <c r="BJ466" s="11" t="s">
        <v>86</v>
      </c>
      <c r="BK466" s="196">
        <f>ROUND(I466*H466,2)</f>
        <v>0</v>
      </c>
      <c r="BL466" s="11" t="s">
        <v>124</v>
      </c>
      <c r="BM466" s="195" t="s">
        <v>645</v>
      </c>
    </row>
    <row r="467" s="2" customFormat="1">
      <c r="A467" s="32"/>
      <c r="B467" s="33"/>
      <c r="C467" s="34"/>
      <c r="D467" s="197" t="s">
        <v>127</v>
      </c>
      <c r="E467" s="34"/>
      <c r="F467" s="198" t="s">
        <v>646</v>
      </c>
      <c r="G467" s="34"/>
      <c r="H467" s="34"/>
      <c r="I467" s="199"/>
      <c r="J467" s="34"/>
      <c r="K467" s="34"/>
      <c r="L467" s="38"/>
      <c r="M467" s="200"/>
      <c r="N467" s="201"/>
      <c r="O467" s="85"/>
      <c r="P467" s="85"/>
      <c r="Q467" s="85"/>
      <c r="R467" s="85"/>
      <c r="S467" s="85"/>
      <c r="T467" s="86"/>
      <c r="U467" s="32"/>
      <c r="V467" s="32"/>
      <c r="W467" s="32"/>
      <c r="X467" s="32"/>
      <c r="Y467" s="32"/>
      <c r="Z467" s="32"/>
      <c r="AA467" s="32"/>
      <c r="AB467" s="32"/>
      <c r="AC467" s="32"/>
      <c r="AD467" s="32"/>
      <c r="AE467" s="32"/>
      <c r="AT467" s="11" t="s">
        <v>127</v>
      </c>
      <c r="AU467" s="11" t="s">
        <v>78</v>
      </c>
    </row>
    <row r="468" s="2" customFormat="1">
      <c r="A468" s="32"/>
      <c r="B468" s="33"/>
      <c r="C468" s="34"/>
      <c r="D468" s="197" t="s">
        <v>129</v>
      </c>
      <c r="E468" s="34"/>
      <c r="F468" s="202" t="s">
        <v>596</v>
      </c>
      <c r="G468" s="34"/>
      <c r="H468" s="34"/>
      <c r="I468" s="199"/>
      <c r="J468" s="34"/>
      <c r="K468" s="34"/>
      <c r="L468" s="38"/>
      <c r="M468" s="200"/>
      <c r="N468" s="201"/>
      <c r="O468" s="85"/>
      <c r="P468" s="85"/>
      <c r="Q468" s="85"/>
      <c r="R468" s="85"/>
      <c r="S468" s="85"/>
      <c r="T468" s="86"/>
      <c r="U468" s="32"/>
      <c r="V468" s="32"/>
      <c r="W468" s="32"/>
      <c r="X468" s="32"/>
      <c r="Y468" s="32"/>
      <c r="Z468" s="32"/>
      <c r="AA468" s="32"/>
      <c r="AB468" s="32"/>
      <c r="AC468" s="32"/>
      <c r="AD468" s="32"/>
      <c r="AE468" s="32"/>
      <c r="AT468" s="11" t="s">
        <v>129</v>
      </c>
      <c r="AU468" s="11" t="s">
        <v>78</v>
      </c>
    </row>
    <row r="469" s="2" customFormat="1" ht="33" customHeight="1">
      <c r="A469" s="32"/>
      <c r="B469" s="33"/>
      <c r="C469" s="184" t="s">
        <v>632</v>
      </c>
      <c r="D469" s="184" t="s">
        <v>119</v>
      </c>
      <c r="E469" s="185" t="s">
        <v>647</v>
      </c>
      <c r="F469" s="186" t="s">
        <v>648</v>
      </c>
      <c r="G469" s="187" t="s">
        <v>188</v>
      </c>
      <c r="H469" s="188">
        <v>5</v>
      </c>
      <c r="I469" s="189"/>
      <c r="J469" s="190">
        <f>ROUND(I469*H469,2)</f>
        <v>0</v>
      </c>
      <c r="K469" s="186" t="s">
        <v>123</v>
      </c>
      <c r="L469" s="38"/>
      <c r="M469" s="191" t="s">
        <v>1</v>
      </c>
      <c r="N469" s="192" t="s">
        <v>43</v>
      </c>
      <c r="O469" s="85"/>
      <c r="P469" s="193">
        <f>O469*H469</f>
        <v>0</v>
      </c>
      <c r="Q469" s="193">
        <v>0</v>
      </c>
      <c r="R469" s="193">
        <f>Q469*H469</f>
        <v>0</v>
      </c>
      <c r="S469" s="193">
        <v>0</v>
      </c>
      <c r="T469" s="194">
        <f>S469*H469</f>
        <v>0</v>
      </c>
      <c r="U469" s="32"/>
      <c r="V469" s="32"/>
      <c r="W469" s="32"/>
      <c r="X469" s="32"/>
      <c r="Y469" s="32"/>
      <c r="Z469" s="32"/>
      <c r="AA469" s="32"/>
      <c r="AB469" s="32"/>
      <c r="AC469" s="32"/>
      <c r="AD469" s="32"/>
      <c r="AE469" s="32"/>
      <c r="AR469" s="195" t="s">
        <v>124</v>
      </c>
      <c r="AT469" s="195" t="s">
        <v>119</v>
      </c>
      <c r="AU469" s="195" t="s">
        <v>78</v>
      </c>
      <c r="AY469" s="11" t="s">
        <v>125</v>
      </c>
      <c r="BE469" s="196">
        <f>IF(N469="základní",J469,0)</f>
        <v>0</v>
      </c>
      <c r="BF469" s="196">
        <f>IF(N469="snížená",J469,0)</f>
        <v>0</v>
      </c>
      <c r="BG469" s="196">
        <f>IF(N469="zákl. přenesená",J469,0)</f>
        <v>0</v>
      </c>
      <c r="BH469" s="196">
        <f>IF(N469="sníž. přenesená",J469,0)</f>
        <v>0</v>
      </c>
      <c r="BI469" s="196">
        <f>IF(N469="nulová",J469,0)</f>
        <v>0</v>
      </c>
      <c r="BJ469" s="11" t="s">
        <v>86</v>
      </c>
      <c r="BK469" s="196">
        <f>ROUND(I469*H469,2)</f>
        <v>0</v>
      </c>
      <c r="BL469" s="11" t="s">
        <v>124</v>
      </c>
      <c r="BM469" s="195" t="s">
        <v>649</v>
      </c>
    </row>
    <row r="470" s="2" customFormat="1">
      <c r="A470" s="32"/>
      <c r="B470" s="33"/>
      <c r="C470" s="34"/>
      <c r="D470" s="197" t="s">
        <v>127</v>
      </c>
      <c r="E470" s="34"/>
      <c r="F470" s="198" t="s">
        <v>650</v>
      </c>
      <c r="G470" s="34"/>
      <c r="H470" s="34"/>
      <c r="I470" s="199"/>
      <c r="J470" s="34"/>
      <c r="K470" s="34"/>
      <c r="L470" s="38"/>
      <c r="M470" s="200"/>
      <c r="N470" s="201"/>
      <c r="O470" s="85"/>
      <c r="P470" s="85"/>
      <c r="Q470" s="85"/>
      <c r="R470" s="85"/>
      <c r="S470" s="85"/>
      <c r="T470" s="86"/>
      <c r="U470" s="32"/>
      <c r="V470" s="32"/>
      <c r="W470" s="32"/>
      <c r="X470" s="32"/>
      <c r="Y470" s="32"/>
      <c r="Z470" s="32"/>
      <c r="AA470" s="32"/>
      <c r="AB470" s="32"/>
      <c r="AC470" s="32"/>
      <c r="AD470" s="32"/>
      <c r="AE470" s="32"/>
      <c r="AT470" s="11" t="s">
        <v>127</v>
      </c>
      <c r="AU470" s="11" t="s">
        <v>78</v>
      </c>
    </row>
    <row r="471" s="2" customFormat="1">
      <c r="A471" s="32"/>
      <c r="B471" s="33"/>
      <c r="C471" s="34"/>
      <c r="D471" s="197" t="s">
        <v>129</v>
      </c>
      <c r="E471" s="34"/>
      <c r="F471" s="202" t="s">
        <v>596</v>
      </c>
      <c r="G471" s="34"/>
      <c r="H471" s="34"/>
      <c r="I471" s="199"/>
      <c r="J471" s="34"/>
      <c r="K471" s="34"/>
      <c r="L471" s="38"/>
      <c r="M471" s="200"/>
      <c r="N471" s="201"/>
      <c r="O471" s="85"/>
      <c r="P471" s="85"/>
      <c r="Q471" s="85"/>
      <c r="R471" s="85"/>
      <c r="S471" s="85"/>
      <c r="T471" s="86"/>
      <c r="U471" s="32"/>
      <c r="V471" s="32"/>
      <c r="W471" s="32"/>
      <c r="X471" s="32"/>
      <c r="Y471" s="32"/>
      <c r="Z471" s="32"/>
      <c r="AA471" s="32"/>
      <c r="AB471" s="32"/>
      <c r="AC471" s="32"/>
      <c r="AD471" s="32"/>
      <c r="AE471" s="32"/>
      <c r="AT471" s="11" t="s">
        <v>129</v>
      </c>
      <c r="AU471" s="11" t="s">
        <v>78</v>
      </c>
    </row>
    <row r="472" s="2" customFormat="1" ht="33" customHeight="1">
      <c r="A472" s="32"/>
      <c r="B472" s="33"/>
      <c r="C472" s="184" t="s">
        <v>651</v>
      </c>
      <c r="D472" s="184" t="s">
        <v>119</v>
      </c>
      <c r="E472" s="185" t="s">
        <v>652</v>
      </c>
      <c r="F472" s="186" t="s">
        <v>653</v>
      </c>
      <c r="G472" s="187" t="s">
        <v>188</v>
      </c>
      <c r="H472" s="188">
        <v>5</v>
      </c>
      <c r="I472" s="189"/>
      <c r="J472" s="190">
        <f>ROUND(I472*H472,2)</f>
        <v>0</v>
      </c>
      <c r="K472" s="186" t="s">
        <v>123</v>
      </c>
      <c r="L472" s="38"/>
      <c r="M472" s="191" t="s">
        <v>1</v>
      </c>
      <c r="N472" s="192" t="s">
        <v>43</v>
      </c>
      <c r="O472" s="85"/>
      <c r="P472" s="193">
        <f>O472*H472</f>
        <v>0</v>
      </c>
      <c r="Q472" s="193">
        <v>0</v>
      </c>
      <c r="R472" s="193">
        <f>Q472*H472</f>
        <v>0</v>
      </c>
      <c r="S472" s="193">
        <v>0</v>
      </c>
      <c r="T472" s="194">
        <f>S472*H472</f>
        <v>0</v>
      </c>
      <c r="U472" s="32"/>
      <c r="V472" s="32"/>
      <c r="W472" s="32"/>
      <c r="X472" s="32"/>
      <c r="Y472" s="32"/>
      <c r="Z472" s="32"/>
      <c r="AA472" s="32"/>
      <c r="AB472" s="32"/>
      <c r="AC472" s="32"/>
      <c r="AD472" s="32"/>
      <c r="AE472" s="32"/>
      <c r="AR472" s="195" t="s">
        <v>124</v>
      </c>
      <c r="AT472" s="195" t="s">
        <v>119</v>
      </c>
      <c r="AU472" s="195" t="s">
        <v>78</v>
      </c>
      <c r="AY472" s="11" t="s">
        <v>125</v>
      </c>
      <c r="BE472" s="196">
        <f>IF(N472="základní",J472,0)</f>
        <v>0</v>
      </c>
      <c r="BF472" s="196">
        <f>IF(N472="snížená",J472,0)</f>
        <v>0</v>
      </c>
      <c r="BG472" s="196">
        <f>IF(N472="zákl. přenesená",J472,0)</f>
        <v>0</v>
      </c>
      <c r="BH472" s="196">
        <f>IF(N472="sníž. přenesená",J472,0)</f>
        <v>0</v>
      </c>
      <c r="BI472" s="196">
        <f>IF(N472="nulová",J472,0)</f>
        <v>0</v>
      </c>
      <c r="BJ472" s="11" t="s">
        <v>86</v>
      </c>
      <c r="BK472" s="196">
        <f>ROUND(I472*H472,2)</f>
        <v>0</v>
      </c>
      <c r="BL472" s="11" t="s">
        <v>124</v>
      </c>
      <c r="BM472" s="195" t="s">
        <v>654</v>
      </c>
    </row>
    <row r="473" s="2" customFormat="1">
      <c r="A473" s="32"/>
      <c r="B473" s="33"/>
      <c r="C473" s="34"/>
      <c r="D473" s="197" t="s">
        <v>127</v>
      </c>
      <c r="E473" s="34"/>
      <c r="F473" s="198" t="s">
        <v>655</v>
      </c>
      <c r="G473" s="34"/>
      <c r="H473" s="34"/>
      <c r="I473" s="199"/>
      <c r="J473" s="34"/>
      <c r="K473" s="34"/>
      <c r="L473" s="38"/>
      <c r="M473" s="200"/>
      <c r="N473" s="201"/>
      <c r="O473" s="85"/>
      <c r="P473" s="85"/>
      <c r="Q473" s="85"/>
      <c r="R473" s="85"/>
      <c r="S473" s="85"/>
      <c r="T473" s="86"/>
      <c r="U473" s="32"/>
      <c r="V473" s="32"/>
      <c r="W473" s="32"/>
      <c r="X473" s="32"/>
      <c r="Y473" s="32"/>
      <c r="Z473" s="32"/>
      <c r="AA473" s="32"/>
      <c r="AB473" s="32"/>
      <c r="AC473" s="32"/>
      <c r="AD473" s="32"/>
      <c r="AE473" s="32"/>
      <c r="AT473" s="11" t="s">
        <v>127</v>
      </c>
      <c r="AU473" s="11" t="s">
        <v>78</v>
      </c>
    </row>
    <row r="474" s="2" customFormat="1">
      <c r="A474" s="32"/>
      <c r="B474" s="33"/>
      <c r="C474" s="34"/>
      <c r="D474" s="197" t="s">
        <v>129</v>
      </c>
      <c r="E474" s="34"/>
      <c r="F474" s="202" t="s">
        <v>596</v>
      </c>
      <c r="G474" s="34"/>
      <c r="H474" s="34"/>
      <c r="I474" s="199"/>
      <c r="J474" s="34"/>
      <c r="K474" s="34"/>
      <c r="L474" s="38"/>
      <c r="M474" s="200"/>
      <c r="N474" s="201"/>
      <c r="O474" s="85"/>
      <c r="P474" s="85"/>
      <c r="Q474" s="85"/>
      <c r="R474" s="85"/>
      <c r="S474" s="85"/>
      <c r="T474" s="86"/>
      <c r="U474" s="32"/>
      <c r="V474" s="32"/>
      <c r="W474" s="32"/>
      <c r="X474" s="32"/>
      <c r="Y474" s="32"/>
      <c r="Z474" s="32"/>
      <c r="AA474" s="32"/>
      <c r="AB474" s="32"/>
      <c r="AC474" s="32"/>
      <c r="AD474" s="32"/>
      <c r="AE474" s="32"/>
      <c r="AT474" s="11" t="s">
        <v>129</v>
      </c>
      <c r="AU474" s="11" t="s">
        <v>78</v>
      </c>
    </row>
    <row r="475" s="2" customFormat="1" ht="33" customHeight="1">
      <c r="A475" s="32"/>
      <c r="B475" s="33"/>
      <c r="C475" s="184" t="s">
        <v>656</v>
      </c>
      <c r="D475" s="184" t="s">
        <v>119</v>
      </c>
      <c r="E475" s="185" t="s">
        <v>657</v>
      </c>
      <c r="F475" s="186" t="s">
        <v>658</v>
      </c>
      <c r="G475" s="187" t="s">
        <v>188</v>
      </c>
      <c r="H475" s="188">
        <v>5</v>
      </c>
      <c r="I475" s="189"/>
      <c r="J475" s="190">
        <f>ROUND(I475*H475,2)</f>
        <v>0</v>
      </c>
      <c r="K475" s="186" t="s">
        <v>123</v>
      </c>
      <c r="L475" s="38"/>
      <c r="M475" s="191" t="s">
        <v>1</v>
      </c>
      <c r="N475" s="192" t="s">
        <v>43</v>
      </c>
      <c r="O475" s="85"/>
      <c r="P475" s="193">
        <f>O475*H475</f>
        <v>0</v>
      </c>
      <c r="Q475" s="193">
        <v>0</v>
      </c>
      <c r="R475" s="193">
        <f>Q475*H475</f>
        <v>0</v>
      </c>
      <c r="S475" s="193">
        <v>0</v>
      </c>
      <c r="T475" s="194">
        <f>S475*H475</f>
        <v>0</v>
      </c>
      <c r="U475" s="32"/>
      <c r="V475" s="32"/>
      <c r="W475" s="32"/>
      <c r="X475" s="32"/>
      <c r="Y475" s="32"/>
      <c r="Z475" s="32"/>
      <c r="AA475" s="32"/>
      <c r="AB475" s="32"/>
      <c r="AC475" s="32"/>
      <c r="AD475" s="32"/>
      <c r="AE475" s="32"/>
      <c r="AR475" s="195" t="s">
        <v>124</v>
      </c>
      <c r="AT475" s="195" t="s">
        <v>119</v>
      </c>
      <c r="AU475" s="195" t="s">
        <v>78</v>
      </c>
      <c r="AY475" s="11" t="s">
        <v>125</v>
      </c>
      <c r="BE475" s="196">
        <f>IF(N475="základní",J475,0)</f>
        <v>0</v>
      </c>
      <c r="BF475" s="196">
        <f>IF(N475="snížená",J475,0)</f>
        <v>0</v>
      </c>
      <c r="BG475" s="196">
        <f>IF(N475="zákl. přenesená",J475,0)</f>
        <v>0</v>
      </c>
      <c r="BH475" s="196">
        <f>IF(N475="sníž. přenesená",J475,0)</f>
        <v>0</v>
      </c>
      <c r="BI475" s="196">
        <f>IF(N475="nulová",J475,0)</f>
        <v>0</v>
      </c>
      <c r="BJ475" s="11" t="s">
        <v>86</v>
      </c>
      <c r="BK475" s="196">
        <f>ROUND(I475*H475,2)</f>
        <v>0</v>
      </c>
      <c r="BL475" s="11" t="s">
        <v>124</v>
      </c>
      <c r="BM475" s="195" t="s">
        <v>659</v>
      </c>
    </row>
    <row r="476" s="2" customFormat="1">
      <c r="A476" s="32"/>
      <c r="B476" s="33"/>
      <c r="C476" s="34"/>
      <c r="D476" s="197" t="s">
        <v>127</v>
      </c>
      <c r="E476" s="34"/>
      <c r="F476" s="198" t="s">
        <v>660</v>
      </c>
      <c r="G476" s="34"/>
      <c r="H476" s="34"/>
      <c r="I476" s="199"/>
      <c r="J476" s="34"/>
      <c r="K476" s="34"/>
      <c r="L476" s="38"/>
      <c r="M476" s="200"/>
      <c r="N476" s="201"/>
      <c r="O476" s="85"/>
      <c r="P476" s="85"/>
      <c r="Q476" s="85"/>
      <c r="R476" s="85"/>
      <c r="S476" s="85"/>
      <c r="T476" s="86"/>
      <c r="U476" s="32"/>
      <c r="V476" s="32"/>
      <c r="W476" s="32"/>
      <c r="X476" s="32"/>
      <c r="Y476" s="32"/>
      <c r="Z476" s="32"/>
      <c r="AA476" s="32"/>
      <c r="AB476" s="32"/>
      <c r="AC476" s="32"/>
      <c r="AD476" s="32"/>
      <c r="AE476" s="32"/>
      <c r="AT476" s="11" t="s">
        <v>127</v>
      </c>
      <c r="AU476" s="11" t="s">
        <v>78</v>
      </c>
    </row>
    <row r="477" s="2" customFormat="1">
      <c r="A477" s="32"/>
      <c r="B477" s="33"/>
      <c r="C477" s="34"/>
      <c r="D477" s="197" t="s">
        <v>129</v>
      </c>
      <c r="E477" s="34"/>
      <c r="F477" s="202" t="s">
        <v>596</v>
      </c>
      <c r="G477" s="34"/>
      <c r="H477" s="34"/>
      <c r="I477" s="199"/>
      <c r="J477" s="34"/>
      <c r="K477" s="34"/>
      <c r="L477" s="38"/>
      <c r="M477" s="200"/>
      <c r="N477" s="201"/>
      <c r="O477" s="85"/>
      <c r="P477" s="85"/>
      <c r="Q477" s="85"/>
      <c r="R477" s="85"/>
      <c r="S477" s="85"/>
      <c r="T477" s="86"/>
      <c r="U477" s="32"/>
      <c r="V477" s="32"/>
      <c r="W477" s="32"/>
      <c r="X477" s="32"/>
      <c r="Y477" s="32"/>
      <c r="Z477" s="32"/>
      <c r="AA477" s="32"/>
      <c r="AB477" s="32"/>
      <c r="AC477" s="32"/>
      <c r="AD477" s="32"/>
      <c r="AE477" s="32"/>
      <c r="AT477" s="11" t="s">
        <v>129</v>
      </c>
      <c r="AU477" s="11" t="s">
        <v>78</v>
      </c>
    </row>
    <row r="478" s="2" customFormat="1" ht="33" customHeight="1">
      <c r="A478" s="32"/>
      <c r="B478" s="33"/>
      <c r="C478" s="184" t="s">
        <v>661</v>
      </c>
      <c r="D478" s="184" t="s">
        <v>119</v>
      </c>
      <c r="E478" s="185" t="s">
        <v>662</v>
      </c>
      <c r="F478" s="186" t="s">
        <v>663</v>
      </c>
      <c r="G478" s="187" t="s">
        <v>188</v>
      </c>
      <c r="H478" s="188">
        <v>5</v>
      </c>
      <c r="I478" s="189"/>
      <c r="J478" s="190">
        <f>ROUND(I478*H478,2)</f>
        <v>0</v>
      </c>
      <c r="K478" s="186" t="s">
        <v>123</v>
      </c>
      <c r="L478" s="38"/>
      <c r="M478" s="191" t="s">
        <v>1</v>
      </c>
      <c r="N478" s="192" t="s">
        <v>43</v>
      </c>
      <c r="O478" s="85"/>
      <c r="P478" s="193">
        <f>O478*H478</f>
        <v>0</v>
      </c>
      <c r="Q478" s="193">
        <v>0</v>
      </c>
      <c r="R478" s="193">
        <f>Q478*H478</f>
        <v>0</v>
      </c>
      <c r="S478" s="193">
        <v>0</v>
      </c>
      <c r="T478" s="194">
        <f>S478*H478</f>
        <v>0</v>
      </c>
      <c r="U478" s="32"/>
      <c r="V478" s="32"/>
      <c r="W478" s="32"/>
      <c r="X478" s="32"/>
      <c r="Y478" s="32"/>
      <c r="Z478" s="32"/>
      <c r="AA478" s="32"/>
      <c r="AB478" s="32"/>
      <c r="AC478" s="32"/>
      <c r="AD478" s="32"/>
      <c r="AE478" s="32"/>
      <c r="AR478" s="195" t="s">
        <v>124</v>
      </c>
      <c r="AT478" s="195" t="s">
        <v>119</v>
      </c>
      <c r="AU478" s="195" t="s">
        <v>78</v>
      </c>
      <c r="AY478" s="11" t="s">
        <v>125</v>
      </c>
      <c r="BE478" s="196">
        <f>IF(N478="základní",J478,0)</f>
        <v>0</v>
      </c>
      <c r="BF478" s="196">
        <f>IF(N478="snížená",J478,0)</f>
        <v>0</v>
      </c>
      <c r="BG478" s="196">
        <f>IF(N478="zákl. přenesená",J478,0)</f>
        <v>0</v>
      </c>
      <c r="BH478" s="196">
        <f>IF(N478="sníž. přenesená",J478,0)</f>
        <v>0</v>
      </c>
      <c r="BI478" s="196">
        <f>IF(N478="nulová",J478,0)</f>
        <v>0</v>
      </c>
      <c r="BJ478" s="11" t="s">
        <v>86</v>
      </c>
      <c r="BK478" s="196">
        <f>ROUND(I478*H478,2)</f>
        <v>0</v>
      </c>
      <c r="BL478" s="11" t="s">
        <v>124</v>
      </c>
      <c r="BM478" s="195" t="s">
        <v>664</v>
      </c>
    </row>
    <row r="479" s="2" customFormat="1">
      <c r="A479" s="32"/>
      <c r="B479" s="33"/>
      <c r="C479" s="34"/>
      <c r="D479" s="197" t="s">
        <v>127</v>
      </c>
      <c r="E479" s="34"/>
      <c r="F479" s="198" t="s">
        <v>665</v>
      </c>
      <c r="G479" s="34"/>
      <c r="H479" s="34"/>
      <c r="I479" s="199"/>
      <c r="J479" s="34"/>
      <c r="K479" s="34"/>
      <c r="L479" s="38"/>
      <c r="M479" s="200"/>
      <c r="N479" s="201"/>
      <c r="O479" s="85"/>
      <c r="P479" s="85"/>
      <c r="Q479" s="85"/>
      <c r="R479" s="85"/>
      <c r="S479" s="85"/>
      <c r="T479" s="86"/>
      <c r="U479" s="32"/>
      <c r="V479" s="32"/>
      <c r="W479" s="32"/>
      <c r="X479" s="32"/>
      <c r="Y479" s="32"/>
      <c r="Z479" s="32"/>
      <c r="AA479" s="32"/>
      <c r="AB479" s="32"/>
      <c r="AC479" s="32"/>
      <c r="AD479" s="32"/>
      <c r="AE479" s="32"/>
      <c r="AT479" s="11" t="s">
        <v>127</v>
      </c>
      <c r="AU479" s="11" t="s">
        <v>78</v>
      </c>
    </row>
    <row r="480" s="2" customFormat="1">
      <c r="A480" s="32"/>
      <c r="B480" s="33"/>
      <c r="C480" s="34"/>
      <c r="D480" s="197" t="s">
        <v>129</v>
      </c>
      <c r="E480" s="34"/>
      <c r="F480" s="202" t="s">
        <v>596</v>
      </c>
      <c r="G480" s="34"/>
      <c r="H480" s="34"/>
      <c r="I480" s="199"/>
      <c r="J480" s="34"/>
      <c r="K480" s="34"/>
      <c r="L480" s="38"/>
      <c r="M480" s="200"/>
      <c r="N480" s="201"/>
      <c r="O480" s="85"/>
      <c r="P480" s="85"/>
      <c r="Q480" s="85"/>
      <c r="R480" s="85"/>
      <c r="S480" s="85"/>
      <c r="T480" s="86"/>
      <c r="U480" s="32"/>
      <c r="V480" s="32"/>
      <c r="W480" s="32"/>
      <c r="X480" s="32"/>
      <c r="Y480" s="32"/>
      <c r="Z480" s="32"/>
      <c r="AA480" s="32"/>
      <c r="AB480" s="32"/>
      <c r="AC480" s="32"/>
      <c r="AD480" s="32"/>
      <c r="AE480" s="32"/>
      <c r="AT480" s="11" t="s">
        <v>129</v>
      </c>
      <c r="AU480" s="11" t="s">
        <v>78</v>
      </c>
    </row>
    <row r="481" s="2" customFormat="1" ht="24.15" customHeight="1">
      <c r="A481" s="32"/>
      <c r="B481" s="33"/>
      <c r="C481" s="184" t="s">
        <v>666</v>
      </c>
      <c r="D481" s="184" t="s">
        <v>119</v>
      </c>
      <c r="E481" s="185" t="s">
        <v>667</v>
      </c>
      <c r="F481" s="186" t="s">
        <v>668</v>
      </c>
      <c r="G481" s="187" t="s">
        <v>188</v>
      </c>
      <c r="H481" s="188">
        <v>1</v>
      </c>
      <c r="I481" s="189"/>
      <c r="J481" s="190">
        <f>ROUND(I481*H481,2)</f>
        <v>0</v>
      </c>
      <c r="K481" s="186" t="s">
        <v>123</v>
      </c>
      <c r="L481" s="38"/>
      <c r="M481" s="191" t="s">
        <v>1</v>
      </c>
      <c r="N481" s="192" t="s">
        <v>43</v>
      </c>
      <c r="O481" s="85"/>
      <c r="P481" s="193">
        <f>O481*H481</f>
        <v>0</v>
      </c>
      <c r="Q481" s="193">
        <v>0</v>
      </c>
      <c r="R481" s="193">
        <f>Q481*H481</f>
        <v>0</v>
      </c>
      <c r="S481" s="193">
        <v>0</v>
      </c>
      <c r="T481" s="194">
        <f>S481*H481</f>
        <v>0</v>
      </c>
      <c r="U481" s="32"/>
      <c r="V481" s="32"/>
      <c r="W481" s="32"/>
      <c r="X481" s="32"/>
      <c r="Y481" s="32"/>
      <c r="Z481" s="32"/>
      <c r="AA481" s="32"/>
      <c r="AB481" s="32"/>
      <c r="AC481" s="32"/>
      <c r="AD481" s="32"/>
      <c r="AE481" s="32"/>
      <c r="AR481" s="195" t="s">
        <v>124</v>
      </c>
      <c r="AT481" s="195" t="s">
        <v>119</v>
      </c>
      <c r="AU481" s="195" t="s">
        <v>78</v>
      </c>
      <c r="AY481" s="11" t="s">
        <v>125</v>
      </c>
      <c r="BE481" s="196">
        <f>IF(N481="základní",J481,0)</f>
        <v>0</v>
      </c>
      <c r="BF481" s="196">
        <f>IF(N481="snížená",J481,0)</f>
        <v>0</v>
      </c>
      <c r="BG481" s="196">
        <f>IF(N481="zákl. přenesená",J481,0)</f>
        <v>0</v>
      </c>
      <c r="BH481" s="196">
        <f>IF(N481="sníž. přenesená",J481,0)</f>
        <v>0</v>
      </c>
      <c r="BI481" s="196">
        <f>IF(N481="nulová",J481,0)</f>
        <v>0</v>
      </c>
      <c r="BJ481" s="11" t="s">
        <v>86</v>
      </c>
      <c r="BK481" s="196">
        <f>ROUND(I481*H481,2)</f>
        <v>0</v>
      </c>
      <c r="BL481" s="11" t="s">
        <v>124</v>
      </c>
      <c r="BM481" s="195" t="s">
        <v>669</v>
      </c>
    </row>
    <row r="482" s="2" customFormat="1">
      <c r="A482" s="32"/>
      <c r="B482" s="33"/>
      <c r="C482" s="34"/>
      <c r="D482" s="197" t="s">
        <v>127</v>
      </c>
      <c r="E482" s="34"/>
      <c r="F482" s="198" t="s">
        <v>670</v>
      </c>
      <c r="G482" s="34"/>
      <c r="H482" s="34"/>
      <c r="I482" s="199"/>
      <c r="J482" s="34"/>
      <c r="K482" s="34"/>
      <c r="L482" s="38"/>
      <c r="M482" s="200"/>
      <c r="N482" s="201"/>
      <c r="O482" s="85"/>
      <c r="P482" s="85"/>
      <c r="Q482" s="85"/>
      <c r="R482" s="85"/>
      <c r="S482" s="85"/>
      <c r="T482" s="86"/>
      <c r="U482" s="32"/>
      <c r="V482" s="32"/>
      <c r="W482" s="32"/>
      <c r="X482" s="32"/>
      <c r="Y482" s="32"/>
      <c r="Z482" s="32"/>
      <c r="AA482" s="32"/>
      <c r="AB482" s="32"/>
      <c r="AC482" s="32"/>
      <c r="AD482" s="32"/>
      <c r="AE482" s="32"/>
      <c r="AT482" s="11" t="s">
        <v>127</v>
      </c>
      <c r="AU482" s="11" t="s">
        <v>78</v>
      </c>
    </row>
    <row r="483" s="2" customFormat="1">
      <c r="A483" s="32"/>
      <c r="B483" s="33"/>
      <c r="C483" s="34"/>
      <c r="D483" s="197" t="s">
        <v>129</v>
      </c>
      <c r="E483" s="34"/>
      <c r="F483" s="202" t="s">
        <v>671</v>
      </c>
      <c r="G483" s="34"/>
      <c r="H483" s="34"/>
      <c r="I483" s="199"/>
      <c r="J483" s="34"/>
      <c r="K483" s="34"/>
      <c r="L483" s="38"/>
      <c r="M483" s="200"/>
      <c r="N483" s="201"/>
      <c r="O483" s="85"/>
      <c r="P483" s="85"/>
      <c r="Q483" s="85"/>
      <c r="R483" s="85"/>
      <c r="S483" s="85"/>
      <c r="T483" s="86"/>
      <c r="U483" s="32"/>
      <c r="V483" s="32"/>
      <c r="W483" s="32"/>
      <c r="X483" s="32"/>
      <c r="Y483" s="32"/>
      <c r="Z483" s="32"/>
      <c r="AA483" s="32"/>
      <c r="AB483" s="32"/>
      <c r="AC483" s="32"/>
      <c r="AD483" s="32"/>
      <c r="AE483" s="32"/>
      <c r="AT483" s="11" t="s">
        <v>129</v>
      </c>
      <c r="AU483" s="11" t="s">
        <v>78</v>
      </c>
    </row>
    <row r="484" s="2" customFormat="1" ht="24.15" customHeight="1">
      <c r="A484" s="32"/>
      <c r="B484" s="33"/>
      <c r="C484" s="184" t="s">
        <v>672</v>
      </c>
      <c r="D484" s="184" t="s">
        <v>119</v>
      </c>
      <c r="E484" s="185" t="s">
        <v>673</v>
      </c>
      <c r="F484" s="186" t="s">
        <v>674</v>
      </c>
      <c r="G484" s="187" t="s">
        <v>188</v>
      </c>
      <c r="H484" s="188">
        <v>1</v>
      </c>
      <c r="I484" s="189"/>
      <c r="J484" s="190">
        <f>ROUND(I484*H484,2)</f>
        <v>0</v>
      </c>
      <c r="K484" s="186" t="s">
        <v>123</v>
      </c>
      <c r="L484" s="38"/>
      <c r="M484" s="191" t="s">
        <v>1</v>
      </c>
      <c r="N484" s="192" t="s">
        <v>43</v>
      </c>
      <c r="O484" s="85"/>
      <c r="P484" s="193">
        <f>O484*H484</f>
        <v>0</v>
      </c>
      <c r="Q484" s="193">
        <v>0</v>
      </c>
      <c r="R484" s="193">
        <f>Q484*H484</f>
        <v>0</v>
      </c>
      <c r="S484" s="193">
        <v>0</v>
      </c>
      <c r="T484" s="194">
        <f>S484*H484</f>
        <v>0</v>
      </c>
      <c r="U484" s="32"/>
      <c r="V484" s="32"/>
      <c r="W484" s="32"/>
      <c r="X484" s="32"/>
      <c r="Y484" s="32"/>
      <c r="Z484" s="32"/>
      <c r="AA484" s="32"/>
      <c r="AB484" s="32"/>
      <c r="AC484" s="32"/>
      <c r="AD484" s="32"/>
      <c r="AE484" s="32"/>
      <c r="AR484" s="195" t="s">
        <v>124</v>
      </c>
      <c r="AT484" s="195" t="s">
        <v>119</v>
      </c>
      <c r="AU484" s="195" t="s">
        <v>78</v>
      </c>
      <c r="AY484" s="11" t="s">
        <v>125</v>
      </c>
      <c r="BE484" s="196">
        <f>IF(N484="základní",J484,0)</f>
        <v>0</v>
      </c>
      <c r="BF484" s="196">
        <f>IF(N484="snížená",J484,0)</f>
        <v>0</v>
      </c>
      <c r="BG484" s="196">
        <f>IF(N484="zákl. přenesená",J484,0)</f>
        <v>0</v>
      </c>
      <c r="BH484" s="196">
        <f>IF(N484="sníž. přenesená",J484,0)</f>
        <v>0</v>
      </c>
      <c r="BI484" s="196">
        <f>IF(N484="nulová",J484,0)</f>
        <v>0</v>
      </c>
      <c r="BJ484" s="11" t="s">
        <v>86</v>
      </c>
      <c r="BK484" s="196">
        <f>ROUND(I484*H484,2)</f>
        <v>0</v>
      </c>
      <c r="BL484" s="11" t="s">
        <v>124</v>
      </c>
      <c r="BM484" s="195" t="s">
        <v>675</v>
      </c>
    </row>
    <row r="485" s="2" customFormat="1">
      <c r="A485" s="32"/>
      <c r="B485" s="33"/>
      <c r="C485" s="34"/>
      <c r="D485" s="197" t="s">
        <v>127</v>
      </c>
      <c r="E485" s="34"/>
      <c r="F485" s="198" t="s">
        <v>676</v>
      </c>
      <c r="G485" s="34"/>
      <c r="H485" s="34"/>
      <c r="I485" s="199"/>
      <c r="J485" s="34"/>
      <c r="K485" s="34"/>
      <c r="L485" s="38"/>
      <c r="M485" s="200"/>
      <c r="N485" s="201"/>
      <c r="O485" s="85"/>
      <c r="P485" s="85"/>
      <c r="Q485" s="85"/>
      <c r="R485" s="85"/>
      <c r="S485" s="85"/>
      <c r="T485" s="86"/>
      <c r="U485" s="32"/>
      <c r="V485" s="32"/>
      <c r="W485" s="32"/>
      <c r="X485" s="32"/>
      <c r="Y485" s="32"/>
      <c r="Z485" s="32"/>
      <c r="AA485" s="32"/>
      <c r="AB485" s="32"/>
      <c r="AC485" s="32"/>
      <c r="AD485" s="32"/>
      <c r="AE485" s="32"/>
      <c r="AT485" s="11" t="s">
        <v>127</v>
      </c>
      <c r="AU485" s="11" t="s">
        <v>78</v>
      </c>
    </row>
    <row r="486" s="2" customFormat="1">
      <c r="A486" s="32"/>
      <c r="B486" s="33"/>
      <c r="C486" s="34"/>
      <c r="D486" s="197" t="s">
        <v>129</v>
      </c>
      <c r="E486" s="34"/>
      <c r="F486" s="202" t="s">
        <v>671</v>
      </c>
      <c r="G486" s="34"/>
      <c r="H486" s="34"/>
      <c r="I486" s="199"/>
      <c r="J486" s="34"/>
      <c r="K486" s="34"/>
      <c r="L486" s="38"/>
      <c r="M486" s="200"/>
      <c r="N486" s="201"/>
      <c r="O486" s="85"/>
      <c r="P486" s="85"/>
      <c r="Q486" s="85"/>
      <c r="R486" s="85"/>
      <c r="S486" s="85"/>
      <c r="T486" s="86"/>
      <c r="U486" s="32"/>
      <c r="V486" s="32"/>
      <c r="W486" s="32"/>
      <c r="X486" s="32"/>
      <c r="Y486" s="32"/>
      <c r="Z486" s="32"/>
      <c r="AA486" s="32"/>
      <c r="AB486" s="32"/>
      <c r="AC486" s="32"/>
      <c r="AD486" s="32"/>
      <c r="AE486" s="32"/>
      <c r="AT486" s="11" t="s">
        <v>129</v>
      </c>
      <c r="AU486" s="11" t="s">
        <v>78</v>
      </c>
    </row>
    <row r="487" s="2" customFormat="1" ht="24.15" customHeight="1">
      <c r="A487" s="32"/>
      <c r="B487" s="33"/>
      <c r="C487" s="184" t="s">
        <v>677</v>
      </c>
      <c r="D487" s="184" t="s">
        <v>119</v>
      </c>
      <c r="E487" s="185" t="s">
        <v>678</v>
      </c>
      <c r="F487" s="186" t="s">
        <v>679</v>
      </c>
      <c r="G487" s="187" t="s">
        <v>188</v>
      </c>
      <c r="H487" s="188">
        <v>1</v>
      </c>
      <c r="I487" s="189"/>
      <c r="J487" s="190">
        <f>ROUND(I487*H487,2)</f>
        <v>0</v>
      </c>
      <c r="K487" s="186" t="s">
        <v>123</v>
      </c>
      <c r="L487" s="38"/>
      <c r="M487" s="191" t="s">
        <v>1</v>
      </c>
      <c r="N487" s="192" t="s">
        <v>43</v>
      </c>
      <c r="O487" s="85"/>
      <c r="P487" s="193">
        <f>O487*H487</f>
        <v>0</v>
      </c>
      <c r="Q487" s="193">
        <v>0</v>
      </c>
      <c r="R487" s="193">
        <f>Q487*H487</f>
        <v>0</v>
      </c>
      <c r="S487" s="193">
        <v>0</v>
      </c>
      <c r="T487" s="194">
        <f>S487*H487</f>
        <v>0</v>
      </c>
      <c r="U487" s="32"/>
      <c r="V487" s="32"/>
      <c r="W487" s="32"/>
      <c r="X487" s="32"/>
      <c r="Y487" s="32"/>
      <c r="Z487" s="32"/>
      <c r="AA487" s="32"/>
      <c r="AB487" s="32"/>
      <c r="AC487" s="32"/>
      <c r="AD487" s="32"/>
      <c r="AE487" s="32"/>
      <c r="AR487" s="195" t="s">
        <v>124</v>
      </c>
      <c r="AT487" s="195" t="s">
        <v>119</v>
      </c>
      <c r="AU487" s="195" t="s">
        <v>78</v>
      </c>
      <c r="AY487" s="11" t="s">
        <v>125</v>
      </c>
      <c r="BE487" s="196">
        <f>IF(N487="základní",J487,0)</f>
        <v>0</v>
      </c>
      <c r="BF487" s="196">
        <f>IF(N487="snížená",J487,0)</f>
        <v>0</v>
      </c>
      <c r="BG487" s="196">
        <f>IF(N487="zákl. přenesená",J487,0)</f>
        <v>0</v>
      </c>
      <c r="BH487" s="196">
        <f>IF(N487="sníž. přenesená",J487,0)</f>
        <v>0</v>
      </c>
      <c r="BI487" s="196">
        <f>IF(N487="nulová",J487,0)</f>
        <v>0</v>
      </c>
      <c r="BJ487" s="11" t="s">
        <v>86</v>
      </c>
      <c r="BK487" s="196">
        <f>ROUND(I487*H487,2)</f>
        <v>0</v>
      </c>
      <c r="BL487" s="11" t="s">
        <v>124</v>
      </c>
      <c r="BM487" s="195" t="s">
        <v>680</v>
      </c>
    </row>
    <row r="488" s="2" customFormat="1">
      <c r="A488" s="32"/>
      <c r="B488" s="33"/>
      <c r="C488" s="34"/>
      <c r="D488" s="197" t="s">
        <v>127</v>
      </c>
      <c r="E488" s="34"/>
      <c r="F488" s="198" t="s">
        <v>681</v>
      </c>
      <c r="G488" s="34"/>
      <c r="H488" s="34"/>
      <c r="I488" s="199"/>
      <c r="J488" s="34"/>
      <c r="K488" s="34"/>
      <c r="L488" s="38"/>
      <c r="M488" s="200"/>
      <c r="N488" s="201"/>
      <c r="O488" s="85"/>
      <c r="P488" s="85"/>
      <c r="Q488" s="85"/>
      <c r="R488" s="85"/>
      <c r="S488" s="85"/>
      <c r="T488" s="86"/>
      <c r="U488" s="32"/>
      <c r="V488" s="32"/>
      <c r="W488" s="32"/>
      <c r="X488" s="32"/>
      <c r="Y488" s="32"/>
      <c r="Z488" s="32"/>
      <c r="AA488" s="32"/>
      <c r="AB488" s="32"/>
      <c r="AC488" s="32"/>
      <c r="AD488" s="32"/>
      <c r="AE488" s="32"/>
      <c r="AT488" s="11" t="s">
        <v>127</v>
      </c>
      <c r="AU488" s="11" t="s">
        <v>78</v>
      </c>
    </row>
    <row r="489" s="2" customFormat="1">
      <c r="A489" s="32"/>
      <c r="B489" s="33"/>
      <c r="C489" s="34"/>
      <c r="D489" s="197" t="s">
        <v>129</v>
      </c>
      <c r="E489" s="34"/>
      <c r="F489" s="202" t="s">
        <v>671</v>
      </c>
      <c r="G489" s="34"/>
      <c r="H489" s="34"/>
      <c r="I489" s="199"/>
      <c r="J489" s="34"/>
      <c r="K489" s="34"/>
      <c r="L489" s="38"/>
      <c r="M489" s="200"/>
      <c r="N489" s="201"/>
      <c r="O489" s="85"/>
      <c r="P489" s="85"/>
      <c r="Q489" s="85"/>
      <c r="R489" s="85"/>
      <c r="S489" s="85"/>
      <c r="T489" s="86"/>
      <c r="U489" s="32"/>
      <c r="V489" s="32"/>
      <c r="W489" s="32"/>
      <c r="X489" s="32"/>
      <c r="Y489" s="32"/>
      <c r="Z489" s="32"/>
      <c r="AA489" s="32"/>
      <c r="AB489" s="32"/>
      <c r="AC489" s="32"/>
      <c r="AD489" s="32"/>
      <c r="AE489" s="32"/>
      <c r="AT489" s="11" t="s">
        <v>129</v>
      </c>
      <c r="AU489" s="11" t="s">
        <v>78</v>
      </c>
    </row>
    <row r="490" s="2" customFormat="1" ht="21.75" customHeight="1">
      <c r="A490" s="32"/>
      <c r="B490" s="33"/>
      <c r="C490" s="184" t="s">
        <v>682</v>
      </c>
      <c r="D490" s="184" t="s">
        <v>119</v>
      </c>
      <c r="E490" s="185" t="s">
        <v>683</v>
      </c>
      <c r="F490" s="186" t="s">
        <v>684</v>
      </c>
      <c r="G490" s="187" t="s">
        <v>188</v>
      </c>
      <c r="H490" s="188">
        <v>1</v>
      </c>
      <c r="I490" s="189"/>
      <c r="J490" s="190">
        <f>ROUND(I490*H490,2)</f>
        <v>0</v>
      </c>
      <c r="K490" s="186" t="s">
        <v>123</v>
      </c>
      <c r="L490" s="38"/>
      <c r="M490" s="191" t="s">
        <v>1</v>
      </c>
      <c r="N490" s="192" t="s">
        <v>43</v>
      </c>
      <c r="O490" s="85"/>
      <c r="P490" s="193">
        <f>O490*H490</f>
        <v>0</v>
      </c>
      <c r="Q490" s="193">
        <v>0</v>
      </c>
      <c r="R490" s="193">
        <f>Q490*H490</f>
        <v>0</v>
      </c>
      <c r="S490" s="193">
        <v>0</v>
      </c>
      <c r="T490" s="194">
        <f>S490*H490</f>
        <v>0</v>
      </c>
      <c r="U490" s="32"/>
      <c r="V490" s="32"/>
      <c r="W490" s="32"/>
      <c r="X490" s="32"/>
      <c r="Y490" s="32"/>
      <c r="Z490" s="32"/>
      <c r="AA490" s="32"/>
      <c r="AB490" s="32"/>
      <c r="AC490" s="32"/>
      <c r="AD490" s="32"/>
      <c r="AE490" s="32"/>
      <c r="AR490" s="195" t="s">
        <v>124</v>
      </c>
      <c r="AT490" s="195" t="s">
        <v>119</v>
      </c>
      <c r="AU490" s="195" t="s">
        <v>78</v>
      </c>
      <c r="AY490" s="11" t="s">
        <v>125</v>
      </c>
      <c r="BE490" s="196">
        <f>IF(N490="základní",J490,0)</f>
        <v>0</v>
      </c>
      <c r="BF490" s="196">
        <f>IF(N490="snížená",J490,0)</f>
        <v>0</v>
      </c>
      <c r="BG490" s="196">
        <f>IF(N490="zákl. přenesená",J490,0)</f>
        <v>0</v>
      </c>
      <c r="BH490" s="196">
        <f>IF(N490="sníž. přenesená",J490,0)</f>
        <v>0</v>
      </c>
      <c r="BI490" s="196">
        <f>IF(N490="nulová",J490,0)</f>
        <v>0</v>
      </c>
      <c r="BJ490" s="11" t="s">
        <v>86</v>
      </c>
      <c r="BK490" s="196">
        <f>ROUND(I490*H490,2)</f>
        <v>0</v>
      </c>
      <c r="BL490" s="11" t="s">
        <v>124</v>
      </c>
      <c r="BM490" s="195" t="s">
        <v>685</v>
      </c>
    </row>
    <row r="491" s="2" customFormat="1">
      <c r="A491" s="32"/>
      <c r="B491" s="33"/>
      <c r="C491" s="34"/>
      <c r="D491" s="197" t="s">
        <v>127</v>
      </c>
      <c r="E491" s="34"/>
      <c r="F491" s="198" t="s">
        <v>686</v>
      </c>
      <c r="G491" s="34"/>
      <c r="H491" s="34"/>
      <c r="I491" s="199"/>
      <c r="J491" s="34"/>
      <c r="K491" s="34"/>
      <c r="L491" s="38"/>
      <c r="M491" s="200"/>
      <c r="N491" s="201"/>
      <c r="O491" s="85"/>
      <c r="P491" s="85"/>
      <c r="Q491" s="85"/>
      <c r="R491" s="85"/>
      <c r="S491" s="85"/>
      <c r="T491" s="86"/>
      <c r="U491" s="32"/>
      <c r="V491" s="32"/>
      <c r="W491" s="32"/>
      <c r="X491" s="32"/>
      <c r="Y491" s="32"/>
      <c r="Z491" s="32"/>
      <c r="AA491" s="32"/>
      <c r="AB491" s="32"/>
      <c r="AC491" s="32"/>
      <c r="AD491" s="32"/>
      <c r="AE491" s="32"/>
      <c r="AT491" s="11" t="s">
        <v>127</v>
      </c>
      <c r="AU491" s="11" t="s">
        <v>78</v>
      </c>
    </row>
    <row r="492" s="2" customFormat="1">
      <c r="A492" s="32"/>
      <c r="B492" s="33"/>
      <c r="C492" s="34"/>
      <c r="D492" s="197" t="s">
        <v>129</v>
      </c>
      <c r="E492" s="34"/>
      <c r="F492" s="202" t="s">
        <v>687</v>
      </c>
      <c r="G492" s="34"/>
      <c r="H492" s="34"/>
      <c r="I492" s="199"/>
      <c r="J492" s="34"/>
      <c r="K492" s="34"/>
      <c r="L492" s="38"/>
      <c r="M492" s="200"/>
      <c r="N492" s="201"/>
      <c r="O492" s="85"/>
      <c r="P492" s="85"/>
      <c r="Q492" s="85"/>
      <c r="R492" s="85"/>
      <c r="S492" s="85"/>
      <c r="T492" s="86"/>
      <c r="U492" s="32"/>
      <c r="V492" s="32"/>
      <c r="W492" s="32"/>
      <c r="X492" s="32"/>
      <c r="Y492" s="32"/>
      <c r="Z492" s="32"/>
      <c r="AA492" s="32"/>
      <c r="AB492" s="32"/>
      <c r="AC492" s="32"/>
      <c r="AD492" s="32"/>
      <c r="AE492" s="32"/>
      <c r="AT492" s="11" t="s">
        <v>129</v>
      </c>
      <c r="AU492" s="11" t="s">
        <v>78</v>
      </c>
    </row>
    <row r="493" s="2" customFormat="1" ht="16.5" customHeight="1">
      <c r="A493" s="32"/>
      <c r="B493" s="33"/>
      <c r="C493" s="184" t="s">
        <v>688</v>
      </c>
      <c r="D493" s="184" t="s">
        <v>119</v>
      </c>
      <c r="E493" s="185" t="s">
        <v>689</v>
      </c>
      <c r="F493" s="186" t="s">
        <v>690</v>
      </c>
      <c r="G493" s="187" t="s">
        <v>551</v>
      </c>
      <c r="H493" s="188">
        <v>10</v>
      </c>
      <c r="I493" s="189"/>
      <c r="J493" s="190">
        <f>ROUND(I493*H493,2)</f>
        <v>0</v>
      </c>
      <c r="K493" s="186" t="s">
        <v>123</v>
      </c>
      <c r="L493" s="38"/>
      <c r="M493" s="191" t="s">
        <v>1</v>
      </c>
      <c r="N493" s="192" t="s">
        <v>43</v>
      </c>
      <c r="O493" s="85"/>
      <c r="P493" s="193">
        <f>O493*H493</f>
        <v>0</v>
      </c>
      <c r="Q493" s="193">
        <v>0</v>
      </c>
      <c r="R493" s="193">
        <f>Q493*H493</f>
        <v>0</v>
      </c>
      <c r="S493" s="193">
        <v>0</v>
      </c>
      <c r="T493" s="194">
        <f>S493*H493</f>
        <v>0</v>
      </c>
      <c r="U493" s="32"/>
      <c r="V493" s="32"/>
      <c r="W493" s="32"/>
      <c r="X493" s="32"/>
      <c r="Y493" s="32"/>
      <c r="Z493" s="32"/>
      <c r="AA493" s="32"/>
      <c r="AB493" s="32"/>
      <c r="AC493" s="32"/>
      <c r="AD493" s="32"/>
      <c r="AE493" s="32"/>
      <c r="AR493" s="195" t="s">
        <v>124</v>
      </c>
      <c r="AT493" s="195" t="s">
        <v>119</v>
      </c>
      <c r="AU493" s="195" t="s">
        <v>78</v>
      </c>
      <c r="AY493" s="11" t="s">
        <v>125</v>
      </c>
      <c r="BE493" s="196">
        <f>IF(N493="základní",J493,0)</f>
        <v>0</v>
      </c>
      <c r="BF493" s="196">
        <f>IF(N493="snížená",J493,0)</f>
        <v>0</v>
      </c>
      <c r="BG493" s="196">
        <f>IF(N493="zákl. přenesená",J493,0)</f>
        <v>0</v>
      </c>
      <c r="BH493" s="196">
        <f>IF(N493="sníž. přenesená",J493,0)</f>
        <v>0</v>
      </c>
      <c r="BI493" s="196">
        <f>IF(N493="nulová",J493,0)</f>
        <v>0</v>
      </c>
      <c r="BJ493" s="11" t="s">
        <v>86</v>
      </c>
      <c r="BK493" s="196">
        <f>ROUND(I493*H493,2)</f>
        <v>0</v>
      </c>
      <c r="BL493" s="11" t="s">
        <v>124</v>
      </c>
      <c r="BM493" s="195" t="s">
        <v>691</v>
      </c>
    </row>
    <row r="494" s="2" customFormat="1">
      <c r="A494" s="32"/>
      <c r="B494" s="33"/>
      <c r="C494" s="34"/>
      <c r="D494" s="197" t="s">
        <v>127</v>
      </c>
      <c r="E494" s="34"/>
      <c r="F494" s="198" t="s">
        <v>692</v>
      </c>
      <c r="G494" s="34"/>
      <c r="H494" s="34"/>
      <c r="I494" s="199"/>
      <c r="J494" s="34"/>
      <c r="K494" s="34"/>
      <c r="L494" s="38"/>
      <c r="M494" s="200"/>
      <c r="N494" s="201"/>
      <c r="O494" s="85"/>
      <c r="P494" s="85"/>
      <c r="Q494" s="85"/>
      <c r="R494" s="85"/>
      <c r="S494" s="85"/>
      <c r="T494" s="86"/>
      <c r="U494" s="32"/>
      <c r="V494" s="32"/>
      <c r="W494" s="32"/>
      <c r="X494" s="32"/>
      <c r="Y494" s="32"/>
      <c r="Z494" s="32"/>
      <c r="AA494" s="32"/>
      <c r="AB494" s="32"/>
      <c r="AC494" s="32"/>
      <c r="AD494" s="32"/>
      <c r="AE494" s="32"/>
      <c r="AT494" s="11" t="s">
        <v>127</v>
      </c>
      <c r="AU494" s="11" t="s">
        <v>78</v>
      </c>
    </row>
    <row r="495" s="2" customFormat="1">
      <c r="A495" s="32"/>
      <c r="B495" s="33"/>
      <c r="C495" s="34"/>
      <c r="D495" s="197" t="s">
        <v>129</v>
      </c>
      <c r="E495" s="34"/>
      <c r="F495" s="202" t="s">
        <v>693</v>
      </c>
      <c r="G495" s="34"/>
      <c r="H495" s="34"/>
      <c r="I495" s="199"/>
      <c r="J495" s="34"/>
      <c r="K495" s="34"/>
      <c r="L495" s="38"/>
      <c r="M495" s="200"/>
      <c r="N495" s="201"/>
      <c r="O495" s="85"/>
      <c r="P495" s="85"/>
      <c r="Q495" s="85"/>
      <c r="R495" s="85"/>
      <c r="S495" s="85"/>
      <c r="T495" s="86"/>
      <c r="U495" s="32"/>
      <c r="V495" s="32"/>
      <c r="W495" s="32"/>
      <c r="X495" s="32"/>
      <c r="Y495" s="32"/>
      <c r="Z495" s="32"/>
      <c r="AA495" s="32"/>
      <c r="AB495" s="32"/>
      <c r="AC495" s="32"/>
      <c r="AD495" s="32"/>
      <c r="AE495" s="32"/>
      <c r="AT495" s="11" t="s">
        <v>129</v>
      </c>
      <c r="AU495" s="11" t="s">
        <v>78</v>
      </c>
    </row>
    <row r="496" s="2" customFormat="1" ht="16.5" customHeight="1">
      <c r="A496" s="32"/>
      <c r="B496" s="33"/>
      <c r="C496" s="184" t="s">
        <v>694</v>
      </c>
      <c r="D496" s="184" t="s">
        <v>119</v>
      </c>
      <c r="E496" s="185" t="s">
        <v>695</v>
      </c>
      <c r="F496" s="186" t="s">
        <v>696</v>
      </c>
      <c r="G496" s="187" t="s">
        <v>551</v>
      </c>
      <c r="H496" s="188">
        <v>10</v>
      </c>
      <c r="I496" s="189"/>
      <c r="J496" s="190">
        <f>ROUND(I496*H496,2)</f>
        <v>0</v>
      </c>
      <c r="K496" s="186" t="s">
        <v>123</v>
      </c>
      <c r="L496" s="38"/>
      <c r="M496" s="191" t="s">
        <v>1</v>
      </c>
      <c r="N496" s="192" t="s">
        <v>43</v>
      </c>
      <c r="O496" s="85"/>
      <c r="P496" s="193">
        <f>O496*H496</f>
        <v>0</v>
      </c>
      <c r="Q496" s="193">
        <v>0</v>
      </c>
      <c r="R496" s="193">
        <f>Q496*H496</f>
        <v>0</v>
      </c>
      <c r="S496" s="193">
        <v>0</v>
      </c>
      <c r="T496" s="194">
        <f>S496*H496</f>
        <v>0</v>
      </c>
      <c r="U496" s="32"/>
      <c r="V496" s="32"/>
      <c r="W496" s="32"/>
      <c r="X496" s="32"/>
      <c r="Y496" s="32"/>
      <c r="Z496" s="32"/>
      <c r="AA496" s="32"/>
      <c r="AB496" s="32"/>
      <c r="AC496" s="32"/>
      <c r="AD496" s="32"/>
      <c r="AE496" s="32"/>
      <c r="AR496" s="195" t="s">
        <v>124</v>
      </c>
      <c r="AT496" s="195" t="s">
        <v>119</v>
      </c>
      <c r="AU496" s="195" t="s">
        <v>78</v>
      </c>
      <c r="AY496" s="11" t="s">
        <v>125</v>
      </c>
      <c r="BE496" s="196">
        <f>IF(N496="základní",J496,0)</f>
        <v>0</v>
      </c>
      <c r="BF496" s="196">
        <f>IF(N496="snížená",J496,0)</f>
        <v>0</v>
      </c>
      <c r="BG496" s="196">
        <f>IF(N496="zákl. přenesená",J496,0)</f>
        <v>0</v>
      </c>
      <c r="BH496" s="196">
        <f>IF(N496="sníž. přenesená",J496,0)</f>
        <v>0</v>
      </c>
      <c r="BI496" s="196">
        <f>IF(N496="nulová",J496,0)</f>
        <v>0</v>
      </c>
      <c r="BJ496" s="11" t="s">
        <v>86</v>
      </c>
      <c r="BK496" s="196">
        <f>ROUND(I496*H496,2)</f>
        <v>0</v>
      </c>
      <c r="BL496" s="11" t="s">
        <v>124</v>
      </c>
      <c r="BM496" s="195" t="s">
        <v>697</v>
      </c>
    </row>
    <row r="497" s="2" customFormat="1">
      <c r="A497" s="32"/>
      <c r="B497" s="33"/>
      <c r="C497" s="34"/>
      <c r="D497" s="197" t="s">
        <v>127</v>
      </c>
      <c r="E497" s="34"/>
      <c r="F497" s="198" t="s">
        <v>698</v>
      </c>
      <c r="G497" s="34"/>
      <c r="H497" s="34"/>
      <c r="I497" s="199"/>
      <c r="J497" s="34"/>
      <c r="K497" s="34"/>
      <c r="L497" s="38"/>
      <c r="M497" s="200"/>
      <c r="N497" s="201"/>
      <c r="O497" s="85"/>
      <c r="P497" s="85"/>
      <c r="Q497" s="85"/>
      <c r="R497" s="85"/>
      <c r="S497" s="85"/>
      <c r="T497" s="86"/>
      <c r="U497" s="32"/>
      <c r="V497" s="32"/>
      <c r="W497" s="32"/>
      <c r="X497" s="32"/>
      <c r="Y497" s="32"/>
      <c r="Z497" s="32"/>
      <c r="AA497" s="32"/>
      <c r="AB497" s="32"/>
      <c r="AC497" s="32"/>
      <c r="AD497" s="32"/>
      <c r="AE497" s="32"/>
      <c r="AT497" s="11" t="s">
        <v>127</v>
      </c>
      <c r="AU497" s="11" t="s">
        <v>78</v>
      </c>
    </row>
    <row r="498" s="2" customFormat="1">
      <c r="A498" s="32"/>
      <c r="B498" s="33"/>
      <c r="C498" s="34"/>
      <c r="D498" s="197" t="s">
        <v>129</v>
      </c>
      <c r="E498" s="34"/>
      <c r="F498" s="202" t="s">
        <v>693</v>
      </c>
      <c r="G498" s="34"/>
      <c r="H498" s="34"/>
      <c r="I498" s="199"/>
      <c r="J498" s="34"/>
      <c r="K498" s="34"/>
      <c r="L498" s="38"/>
      <c r="M498" s="200"/>
      <c r="N498" s="201"/>
      <c r="O498" s="85"/>
      <c r="P498" s="85"/>
      <c r="Q498" s="85"/>
      <c r="R498" s="85"/>
      <c r="S498" s="85"/>
      <c r="T498" s="86"/>
      <c r="U498" s="32"/>
      <c r="V498" s="32"/>
      <c r="W498" s="32"/>
      <c r="X498" s="32"/>
      <c r="Y498" s="32"/>
      <c r="Z498" s="32"/>
      <c r="AA498" s="32"/>
      <c r="AB498" s="32"/>
      <c r="AC498" s="32"/>
      <c r="AD498" s="32"/>
      <c r="AE498" s="32"/>
      <c r="AT498" s="11" t="s">
        <v>129</v>
      </c>
      <c r="AU498" s="11" t="s">
        <v>78</v>
      </c>
    </row>
    <row r="499" s="2" customFormat="1" ht="21.75" customHeight="1">
      <c r="A499" s="32"/>
      <c r="B499" s="33"/>
      <c r="C499" s="184" t="s">
        <v>699</v>
      </c>
      <c r="D499" s="184" t="s">
        <v>119</v>
      </c>
      <c r="E499" s="185" t="s">
        <v>700</v>
      </c>
      <c r="F499" s="186" t="s">
        <v>701</v>
      </c>
      <c r="G499" s="187" t="s">
        <v>122</v>
      </c>
      <c r="H499" s="188">
        <v>5</v>
      </c>
      <c r="I499" s="189"/>
      <c r="J499" s="190">
        <f>ROUND(I499*H499,2)</f>
        <v>0</v>
      </c>
      <c r="K499" s="186" t="s">
        <v>123</v>
      </c>
      <c r="L499" s="38"/>
      <c r="M499" s="191" t="s">
        <v>1</v>
      </c>
      <c r="N499" s="192" t="s">
        <v>43</v>
      </c>
      <c r="O499" s="85"/>
      <c r="P499" s="193">
        <f>O499*H499</f>
        <v>0</v>
      </c>
      <c r="Q499" s="193">
        <v>0</v>
      </c>
      <c r="R499" s="193">
        <f>Q499*H499</f>
        <v>0</v>
      </c>
      <c r="S499" s="193">
        <v>0</v>
      </c>
      <c r="T499" s="194">
        <f>S499*H499</f>
        <v>0</v>
      </c>
      <c r="U499" s="32"/>
      <c r="V499" s="32"/>
      <c r="W499" s="32"/>
      <c r="X499" s="32"/>
      <c r="Y499" s="32"/>
      <c r="Z499" s="32"/>
      <c r="AA499" s="32"/>
      <c r="AB499" s="32"/>
      <c r="AC499" s="32"/>
      <c r="AD499" s="32"/>
      <c r="AE499" s="32"/>
      <c r="AR499" s="195" t="s">
        <v>124</v>
      </c>
      <c r="AT499" s="195" t="s">
        <v>119</v>
      </c>
      <c r="AU499" s="195" t="s">
        <v>78</v>
      </c>
      <c r="AY499" s="11" t="s">
        <v>125</v>
      </c>
      <c r="BE499" s="196">
        <f>IF(N499="základní",J499,0)</f>
        <v>0</v>
      </c>
      <c r="BF499" s="196">
        <f>IF(N499="snížená",J499,0)</f>
        <v>0</v>
      </c>
      <c r="BG499" s="196">
        <f>IF(N499="zákl. přenesená",J499,0)</f>
        <v>0</v>
      </c>
      <c r="BH499" s="196">
        <f>IF(N499="sníž. přenesená",J499,0)</f>
        <v>0</v>
      </c>
      <c r="BI499" s="196">
        <f>IF(N499="nulová",J499,0)</f>
        <v>0</v>
      </c>
      <c r="BJ499" s="11" t="s">
        <v>86</v>
      </c>
      <c r="BK499" s="196">
        <f>ROUND(I499*H499,2)</f>
        <v>0</v>
      </c>
      <c r="BL499" s="11" t="s">
        <v>124</v>
      </c>
      <c r="BM499" s="195" t="s">
        <v>702</v>
      </c>
    </row>
    <row r="500" s="2" customFormat="1">
      <c r="A500" s="32"/>
      <c r="B500" s="33"/>
      <c r="C500" s="34"/>
      <c r="D500" s="197" t="s">
        <v>127</v>
      </c>
      <c r="E500" s="34"/>
      <c r="F500" s="198" t="s">
        <v>703</v>
      </c>
      <c r="G500" s="34"/>
      <c r="H500" s="34"/>
      <c r="I500" s="199"/>
      <c r="J500" s="34"/>
      <c r="K500" s="34"/>
      <c r="L500" s="38"/>
      <c r="M500" s="200"/>
      <c r="N500" s="201"/>
      <c r="O500" s="85"/>
      <c r="P500" s="85"/>
      <c r="Q500" s="85"/>
      <c r="R500" s="85"/>
      <c r="S500" s="85"/>
      <c r="T500" s="86"/>
      <c r="U500" s="32"/>
      <c r="V500" s="32"/>
      <c r="W500" s="32"/>
      <c r="X500" s="32"/>
      <c r="Y500" s="32"/>
      <c r="Z500" s="32"/>
      <c r="AA500" s="32"/>
      <c r="AB500" s="32"/>
      <c r="AC500" s="32"/>
      <c r="AD500" s="32"/>
      <c r="AE500" s="32"/>
      <c r="AT500" s="11" t="s">
        <v>127</v>
      </c>
      <c r="AU500" s="11" t="s">
        <v>78</v>
      </c>
    </row>
    <row r="501" s="2" customFormat="1">
      <c r="A501" s="32"/>
      <c r="B501" s="33"/>
      <c r="C501" s="34"/>
      <c r="D501" s="197" t="s">
        <v>129</v>
      </c>
      <c r="E501" s="34"/>
      <c r="F501" s="202" t="s">
        <v>704</v>
      </c>
      <c r="G501" s="34"/>
      <c r="H501" s="34"/>
      <c r="I501" s="199"/>
      <c r="J501" s="34"/>
      <c r="K501" s="34"/>
      <c r="L501" s="38"/>
      <c r="M501" s="200"/>
      <c r="N501" s="201"/>
      <c r="O501" s="85"/>
      <c r="P501" s="85"/>
      <c r="Q501" s="85"/>
      <c r="R501" s="85"/>
      <c r="S501" s="85"/>
      <c r="T501" s="86"/>
      <c r="U501" s="32"/>
      <c r="V501" s="32"/>
      <c r="W501" s="32"/>
      <c r="X501" s="32"/>
      <c r="Y501" s="32"/>
      <c r="Z501" s="32"/>
      <c r="AA501" s="32"/>
      <c r="AB501" s="32"/>
      <c r="AC501" s="32"/>
      <c r="AD501" s="32"/>
      <c r="AE501" s="32"/>
      <c r="AT501" s="11" t="s">
        <v>129</v>
      </c>
      <c r="AU501" s="11" t="s">
        <v>78</v>
      </c>
    </row>
    <row r="502" s="2" customFormat="1" ht="24.15" customHeight="1">
      <c r="A502" s="32"/>
      <c r="B502" s="33"/>
      <c r="C502" s="184" t="s">
        <v>705</v>
      </c>
      <c r="D502" s="184" t="s">
        <v>119</v>
      </c>
      <c r="E502" s="185" t="s">
        <v>706</v>
      </c>
      <c r="F502" s="186" t="s">
        <v>707</v>
      </c>
      <c r="G502" s="187" t="s">
        <v>122</v>
      </c>
      <c r="H502" s="188">
        <v>5</v>
      </c>
      <c r="I502" s="189"/>
      <c r="J502" s="190">
        <f>ROUND(I502*H502,2)</f>
        <v>0</v>
      </c>
      <c r="K502" s="186" t="s">
        <v>123</v>
      </c>
      <c r="L502" s="38"/>
      <c r="M502" s="191" t="s">
        <v>1</v>
      </c>
      <c r="N502" s="192" t="s">
        <v>43</v>
      </c>
      <c r="O502" s="85"/>
      <c r="P502" s="193">
        <f>O502*H502</f>
        <v>0</v>
      </c>
      <c r="Q502" s="193">
        <v>0</v>
      </c>
      <c r="R502" s="193">
        <f>Q502*H502</f>
        <v>0</v>
      </c>
      <c r="S502" s="193">
        <v>0</v>
      </c>
      <c r="T502" s="194">
        <f>S502*H502</f>
        <v>0</v>
      </c>
      <c r="U502" s="32"/>
      <c r="V502" s="32"/>
      <c r="W502" s="32"/>
      <c r="X502" s="32"/>
      <c r="Y502" s="32"/>
      <c r="Z502" s="32"/>
      <c r="AA502" s="32"/>
      <c r="AB502" s="32"/>
      <c r="AC502" s="32"/>
      <c r="AD502" s="32"/>
      <c r="AE502" s="32"/>
      <c r="AR502" s="195" t="s">
        <v>124</v>
      </c>
      <c r="AT502" s="195" t="s">
        <v>119</v>
      </c>
      <c r="AU502" s="195" t="s">
        <v>78</v>
      </c>
      <c r="AY502" s="11" t="s">
        <v>125</v>
      </c>
      <c r="BE502" s="196">
        <f>IF(N502="základní",J502,0)</f>
        <v>0</v>
      </c>
      <c r="BF502" s="196">
        <f>IF(N502="snížená",J502,0)</f>
        <v>0</v>
      </c>
      <c r="BG502" s="196">
        <f>IF(N502="zákl. přenesená",J502,0)</f>
        <v>0</v>
      </c>
      <c r="BH502" s="196">
        <f>IF(N502="sníž. přenesená",J502,0)</f>
        <v>0</v>
      </c>
      <c r="BI502" s="196">
        <f>IF(N502="nulová",J502,0)</f>
        <v>0</v>
      </c>
      <c r="BJ502" s="11" t="s">
        <v>86</v>
      </c>
      <c r="BK502" s="196">
        <f>ROUND(I502*H502,2)</f>
        <v>0</v>
      </c>
      <c r="BL502" s="11" t="s">
        <v>124</v>
      </c>
      <c r="BM502" s="195" t="s">
        <v>708</v>
      </c>
    </row>
    <row r="503" s="2" customFormat="1">
      <c r="A503" s="32"/>
      <c r="B503" s="33"/>
      <c r="C503" s="34"/>
      <c r="D503" s="197" t="s">
        <v>127</v>
      </c>
      <c r="E503" s="34"/>
      <c r="F503" s="198" t="s">
        <v>709</v>
      </c>
      <c r="G503" s="34"/>
      <c r="H503" s="34"/>
      <c r="I503" s="199"/>
      <c r="J503" s="34"/>
      <c r="K503" s="34"/>
      <c r="L503" s="38"/>
      <c r="M503" s="200"/>
      <c r="N503" s="201"/>
      <c r="O503" s="85"/>
      <c r="P503" s="85"/>
      <c r="Q503" s="85"/>
      <c r="R503" s="85"/>
      <c r="S503" s="85"/>
      <c r="T503" s="86"/>
      <c r="U503" s="32"/>
      <c r="V503" s="32"/>
      <c r="W503" s="32"/>
      <c r="X503" s="32"/>
      <c r="Y503" s="32"/>
      <c r="Z503" s="32"/>
      <c r="AA503" s="32"/>
      <c r="AB503" s="32"/>
      <c r="AC503" s="32"/>
      <c r="AD503" s="32"/>
      <c r="AE503" s="32"/>
      <c r="AT503" s="11" t="s">
        <v>127</v>
      </c>
      <c r="AU503" s="11" t="s">
        <v>78</v>
      </c>
    </row>
    <row r="504" s="2" customFormat="1">
      <c r="A504" s="32"/>
      <c r="B504" s="33"/>
      <c r="C504" s="34"/>
      <c r="D504" s="197" t="s">
        <v>129</v>
      </c>
      <c r="E504" s="34"/>
      <c r="F504" s="202" t="s">
        <v>704</v>
      </c>
      <c r="G504" s="34"/>
      <c r="H504" s="34"/>
      <c r="I504" s="199"/>
      <c r="J504" s="34"/>
      <c r="K504" s="34"/>
      <c r="L504" s="38"/>
      <c r="M504" s="200"/>
      <c r="N504" s="201"/>
      <c r="O504" s="85"/>
      <c r="P504" s="85"/>
      <c r="Q504" s="85"/>
      <c r="R504" s="85"/>
      <c r="S504" s="85"/>
      <c r="T504" s="86"/>
      <c r="U504" s="32"/>
      <c r="V504" s="32"/>
      <c r="W504" s="32"/>
      <c r="X504" s="32"/>
      <c r="Y504" s="32"/>
      <c r="Z504" s="32"/>
      <c r="AA504" s="32"/>
      <c r="AB504" s="32"/>
      <c r="AC504" s="32"/>
      <c r="AD504" s="32"/>
      <c r="AE504" s="32"/>
      <c r="AT504" s="11" t="s">
        <v>129</v>
      </c>
      <c r="AU504" s="11" t="s">
        <v>78</v>
      </c>
    </row>
    <row r="505" s="2" customFormat="1" ht="16.5" customHeight="1">
      <c r="A505" s="32"/>
      <c r="B505" s="33"/>
      <c r="C505" s="184" t="s">
        <v>710</v>
      </c>
      <c r="D505" s="184" t="s">
        <v>119</v>
      </c>
      <c r="E505" s="185" t="s">
        <v>711</v>
      </c>
      <c r="F505" s="186" t="s">
        <v>712</v>
      </c>
      <c r="G505" s="187" t="s">
        <v>713</v>
      </c>
      <c r="H505" s="188">
        <v>2</v>
      </c>
      <c r="I505" s="189"/>
      <c r="J505" s="190">
        <f>ROUND(I505*H505,2)</f>
        <v>0</v>
      </c>
      <c r="K505" s="186" t="s">
        <v>123</v>
      </c>
      <c r="L505" s="38"/>
      <c r="M505" s="191" t="s">
        <v>1</v>
      </c>
      <c r="N505" s="192" t="s">
        <v>43</v>
      </c>
      <c r="O505" s="85"/>
      <c r="P505" s="193">
        <f>O505*H505</f>
        <v>0</v>
      </c>
      <c r="Q505" s="193">
        <v>0</v>
      </c>
      <c r="R505" s="193">
        <f>Q505*H505</f>
        <v>0</v>
      </c>
      <c r="S505" s="193">
        <v>0</v>
      </c>
      <c r="T505" s="194">
        <f>S505*H505</f>
        <v>0</v>
      </c>
      <c r="U505" s="32"/>
      <c r="V505" s="32"/>
      <c r="W505" s="32"/>
      <c r="X505" s="32"/>
      <c r="Y505" s="32"/>
      <c r="Z505" s="32"/>
      <c r="AA505" s="32"/>
      <c r="AB505" s="32"/>
      <c r="AC505" s="32"/>
      <c r="AD505" s="32"/>
      <c r="AE505" s="32"/>
      <c r="AR505" s="195" t="s">
        <v>124</v>
      </c>
      <c r="AT505" s="195" t="s">
        <v>119</v>
      </c>
      <c r="AU505" s="195" t="s">
        <v>78</v>
      </c>
      <c r="AY505" s="11" t="s">
        <v>125</v>
      </c>
      <c r="BE505" s="196">
        <f>IF(N505="základní",J505,0)</f>
        <v>0</v>
      </c>
      <c r="BF505" s="196">
        <f>IF(N505="snížená",J505,0)</f>
        <v>0</v>
      </c>
      <c r="BG505" s="196">
        <f>IF(N505="zákl. přenesená",J505,0)</f>
        <v>0</v>
      </c>
      <c r="BH505" s="196">
        <f>IF(N505="sníž. přenesená",J505,0)</f>
        <v>0</v>
      </c>
      <c r="BI505" s="196">
        <f>IF(N505="nulová",J505,0)</f>
        <v>0</v>
      </c>
      <c r="BJ505" s="11" t="s">
        <v>86</v>
      </c>
      <c r="BK505" s="196">
        <f>ROUND(I505*H505,2)</f>
        <v>0</v>
      </c>
      <c r="BL505" s="11" t="s">
        <v>124</v>
      </c>
      <c r="BM505" s="195" t="s">
        <v>714</v>
      </c>
    </row>
    <row r="506" s="2" customFormat="1">
      <c r="A506" s="32"/>
      <c r="B506" s="33"/>
      <c r="C506" s="34"/>
      <c r="D506" s="197" t="s">
        <v>127</v>
      </c>
      <c r="E506" s="34"/>
      <c r="F506" s="198" t="s">
        <v>715</v>
      </c>
      <c r="G506" s="34"/>
      <c r="H506" s="34"/>
      <c r="I506" s="199"/>
      <c r="J506" s="34"/>
      <c r="K506" s="34"/>
      <c r="L506" s="38"/>
      <c r="M506" s="200"/>
      <c r="N506" s="201"/>
      <c r="O506" s="85"/>
      <c r="P506" s="85"/>
      <c r="Q506" s="85"/>
      <c r="R506" s="85"/>
      <c r="S506" s="85"/>
      <c r="T506" s="86"/>
      <c r="U506" s="32"/>
      <c r="V506" s="32"/>
      <c r="W506" s="32"/>
      <c r="X506" s="32"/>
      <c r="Y506" s="32"/>
      <c r="Z506" s="32"/>
      <c r="AA506" s="32"/>
      <c r="AB506" s="32"/>
      <c r="AC506" s="32"/>
      <c r="AD506" s="32"/>
      <c r="AE506" s="32"/>
      <c r="AT506" s="11" t="s">
        <v>127</v>
      </c>
      <c r="AU506" s="11" t="s">
        <v>78</v>
      </c>
    </row>
    <row r="507" s="2" customFormat="1">
      <c r="A507" s="32"/>
      <c r="B507" s="33"/>
      <c r="C507" s="34"/>
      <c r="D507" s="197" t="s">
        <v>129</v>
      </c>
      <c r="E507" s="34"/>
      <c r="F507" s="202" t="s">
        <v>716</v>
      </c>
      <c r="G507" s="34"/>
      <c r="H507" s="34"/>
      <c r="I507" s="199"/>
      <c r="J507" s="34"/>
      <c r="K507" s="34"/>
      <c r="L507" s="38"/>
      <c r="M507" s="200"/>
      <c r="N507" s="201"/>
      <c r="O507" s="85"/>
      <c r="P507" s="85"/>
      <c r="Q507" s="85"/>
      <c r="R507" s="85"/>
      <c r="S507" s="85"/>
      <c r="T507" s="86"/>
      <c r="U507" s="32"/>
      <c r="V507" s="32"/>
      <c r="W507" s="32"/>
      <c r="X507" s="32"/>
      <c r="Y507" s="32"/>
      <c r="Z507" s="32"/>
      <c r="AA507" s="32"/>
      <c r="AB507" s="32"/>
      <c r="AC507" s="32"/>
      <c r="AD507" s="32"/>
      <c r="AE507" s="32"/>
      <c r="AT507" s="11" t="s">
        <v>129</v>
      </c>
      <c r="AU507" s="11" t="s">
        <v>78</v>
      </c>
    </row>
    <row r="508" s="2" customFormat="1" ht="16.5" customHeight="1">
      <c r="A508" s="32"/>
      <c r="B508" s="33"/>
      <c r="C508" s="184" t="s">
        <v>717</v>
      </c>
      <c r="D508" s="184" t="s">
        <v>119</v>
      </c>
      <c r="E508" s="185" t="s">
        <v>718</v>
      </c>
      <c r="F508" s="186" t="s">
        <v>719</v>
      </c>
      <c r="G508" s="187" t="s">
        <v>713</v>
      </c>
      <c r="H508" s="188">
        <v>2</v>
      </c>
      <c r="I508" s="189"/>
      <c r="J508" s="190">
        <f>ROUND(I508*H508,2)</f>
        <v>0</v>
      </c>
      <c r="K508" s="186" t="s">
        <v>123</v>
      </c>
      <c r="L508" s="38"/>
      <c r="M508" s="191" t="s">
        <v>1</v>
      </c>
      <c r="N508" s="192" t="s">
        <v>43</v>
      </c>
      <c r="O508" s="85"/>
      <c r="P508" s="193">
        <f>O508*H508</f>
        <v>0</v>
      </c>
      <c r="Q508" s="193">
        <v>0</v>
      </c>
      <c r="R508" s="193">
        <f>Q508*H508</f>
        <v>0</v>
      </c>
      <c r="S508" s="193">
        <v>0</v>
      </c>
      <c r="T508" s="194">
        <f>S508*H508</f>
        <v>0</v>
      </c>
      <c r="U508" s="32"/>
      <c r="V508" s="32"/>
      <c r="W508" s="32"/>
      <c r="X508" s="32"/>
      <c r="Y508" s="32"/>
      <c r="Z508" s="32"/>
      <c r="AA508" s="32"/>
      <c r="AB508" s="32"/>
      <c r="AC508" s="32"/>
      <c r="AD508" s="32"/>
      <c r="AE508" s="32"/>
      <c r="AR508" s="195" t="s">
        <v>124</v>
      </c>
      <c r="AT508" s="195" t="s">
        <v>119</v>
      </c>
      <c r="AU508" s="195" t="s">
        <v>78</v>
      </c>
      <c r="AY508" s="11" t="s">
        <v>125</v>
      </c>
      <c r="BE508" s="196">
        <f>IF(N508="základní",J508,0)</f>
        <v>0</v>
      </c>
      <c r="BF508" s="196">
        <f>IF(N508="snížená",J508,0)</f>
        <v>0</v>
      </c>
      <c r="BG508" s="196">
        <f>IF(N508="zákl. přenesená",J508,0)</f>
        <v>0</v>
      </c>
      <c r="BH508" s="196">
        <f>IF(N508="sníž. přenesená",J508,0)</f>
        <v>0</v>
      </c>
      <c r="BI508" s="196">
        <f>IF(N508="nulová",J508,0)</f>
        <v>0</v>
      </c>
      <c r="BJ508" s="11" t="s">
        <v>86</v>
      </c>
      <c r="BK508" s="196">
        <f>ROUND(I508*H508,2)</f>
        <v>0</v>
      </c>
      <c r="BL508" s="11" t="s">
        <v>124</v>
      </c>
      <c r="BM508" s="195" t="s">
        <v>720</v>
      </c>
    </row>
    <row r="509" s="2" customFormat="1">
      <c r="A509" s="32"/>
      <c r="B509" s="33"/>
      <c r="C509" s="34"/>
      <c r="D509" s="197" t="s">
        <v>127</v>
      </c>
      <c r="E509" s="34"/>
      <c r="F509" s="198" t="s">
        <v>721</v>
      </c>
      <c r="G509" s="34"/>
      <c r="H509" s="34"/>
      <c r="I509" s="199"/>
      <c r="J509" s="34"/>
      <c r="K509" s="34"/>
      <c r="L509" s="38"/>
      <c r="M509" s="200"/>
      <c r="N509" s="201"/>
      <c r="O509" s="85"/>
      <c r="P509" s="85"/>
      <c r="Q509" s="85"/>
      <c r="R509" s="85"/>
      <c r="S509" s="85"/>
      <c r="T509" s="86"/>
      <c r="U509" s="32"/>
      <c r="V509" s="32"/>
      <c r="W509" s="32"/>
      <c r="X509" s="32"/>
      <c r="Y509" s="32"/>
      <c r="Z509" s="32"/>
      <c r="AA509" s="32"/>
      <c r="AB509" s="32"/>
      <c r="AC509" s="32"/>
      <c r="AD509" s="32"/>
      <c r="AE509" s="32"/>
      <c r="AT509" s="11" t="s">
        <v>127</v>
      </c>
      <c r="AU509" s="11" t="s">
        <v>78</v>
      </c>
    </row>
    <row r="510" s="2" customFormat="1">
      <c r="A510" s="32"/>
      <c r="B510" s="33"/>
      <c r="C510" s="34"/>
      <c r="D510" s="197" t="s">
        <v>129</v>
      </c>
      <c r="E510" s="34"/>
      <c r="F510" s="202" t="s">
        <v>722</v>
      </c>
      <c r="G510" s="34"/>
      <c r="H510" s="34"/>
      <c r="I510" s="199"/>
      <c r="J510" s="34"/>
      <c r="K510" s="34"/>
      <c r="L510" s="38"/>
      <c r="M510" s="200"/>
      <c r="N510" s="201"/>
      <c r="O510" s="85"/>
      <c r="P510" s="85"/>
      <c r="Q510" s="85"/>
      <c r="R510" s="85"/>
      <c r="S510" s="85"/>
      <c r="T510" s="86"/>
      <c r="U510" s="32"/>
      <c r="V510" s="32"/>
      <c r="W510" s="32"/>
      <c r="X510" s="32"/>
      <c r="Y510" s="32"/>
      <c r="Z510" s="32"/>
      <c r="AA510" s="32"/>
      <c r="AB510" s="32"/>
      <c r="AC510" s="32"/>
      <c r="AD510" s="32"/>
      <c r="AE510" s="32"/>
      <c r="AT510" s="11" t="s">
        <v>129</v>
      </c>
      <c r="AU510" s="11" t="s">
        <v>78</v>
      </c>
    </row>
    <row r="511" s="2" customFormat="1" ht="16.5" customHeight="1">
      <c r="A511" s="32"/>
      <c r="B511" s="33"/>
      <c r="C511" s="184" t="s">
        <v>723</v>
      </c>
      <c r="D511" s="184" t="s">
        <v>119</v>
      </c>
      <c r="E511" s="185" t="s">
        <v>724</v>
      </c>
      <c r="F511" s="186" t="s">
        <v>725</v>
      </c>
      <c r="G511" s="187" t="s">
        <v>713</v>
      </c>
      <c r="H511" s="188">
        <v>100</v>
      </c>
      <c r="I511" s="189"/>
      <c r="J511" s="190">
        <f>ROUND(I511*H511,2)</f>
        <v>0</v>
      </c>
      <c r="K511" s="186" t="s">
        <v>123</v>
      </c>
      <c r="L511" s="38"/>
      <c r="M511" s="191" t="s">
        <v>1</v>
      </c>
      <c r="N511" s="192" t="s">
        <v>43</v>
      </c>
      <c r="O511" s="85"/>
      <c r="P511" s="193">
        <f>O511*H511</f>
        <v>0</v>
      </c>
      <c r="Q511" s="193">
        <v>0</v>
      </c>
      <c r="R511" s="193">
        <f>Q511*H511</f>
        <v>0</v>
      </c>
      <c r="S511" s="193">
        <v>0</v>
      </c>
      <c r="T511" s="194">
        <f>S511*H511</f>
        <v>0</v>
      </c>
      <c r="U511" s="32"/>
      <c r="V511" s="32"/>
      <c r="W511" s="32"/>
      <c r="X511" s="32"/>
      <c r="Y511" s="32"/>
      <c r="Z511" s="32"/>
      <c r="AA511" s="32"/>
      <c r="AB511" s="32"/>
      <c r="AC511" s="32"/>
      <c r="AD511" s="32"/>
      <c r="AE511" s="32"/>
      <c r="AR511" s="195" t="s">
        <v>124</v>
      </c>
      <c r="AT511" s="195" t="s">
        <v>119</v>
      </c>
      <c r="AU511" s="195" t="s">
        <v>78</v>
      </c>
      <c r="AY511" s="11" t="s">
        <v>125</v>
      </c>
      <c r="BE511" s="196">
        <f>IF(N511="základní",J511,0)</f>
        <v>0</v>
      </c>
      <c r="BF511" s="196">
        <f>IF(N511="snížená",J511,0)</f>
        <v>0</v>
      </c>
      <c r="BG511" s="196">
        <f>IF(N511="zákl. přenesená",J511,0)</f>
        <v>0</v>
      </c>
      <c r="BH511" s="196">
        <f>IF(N511="sníž. přenesená",J511,0)</f>
        <v>0</v>
      </c>
      <c r="BI511" s="196">
        <f>IF(N511="nulová",J511,0)</f>
        <v>0</v>
      </c>
      <c r="BJ511" s="11" t="s">
        <v>86</v>
      </c>
      <c r="BK511" s="196">
        <f>ROUND(I511*H511,2)</f>
        <v>0</v>
      </c>
      <c r="BL511" s="11" t="s">
        <v>124</v>
      </c>
      <c r="BM511" s="195" t="s">
        <v>726</v>
      </c>
    </row>
    <row r="512" s="2" customFormat="1">
      <c r="A512" s="32"/>
      <c r="B512" s="33"/>
      <c r="C512" s="34"/>
      <c r="D512" s="197" t="s">
        <v>127</v>
      </c>
      <c r="E512" s="34"/>
      <c r="F512" s="198" t="s">
        <v>727</v>
      </c>
      <c r="G512" s="34"/>
      <c r="H512" s="34"/>
      <c r="I512" s="199"/>
      <c r="J512" s="34"/>
      <c r="K512" s="34"/>
      <c r="L512" s="38"/>
      <c r="M512" s="200"/>
      <c r="N512" s="201"/>
      <c r="O512" s="85"/>
      <c r="P512" s="85"/>
      <c r="Q512" s="85"/>
      <c r="R512" s="85"/>
      <c r="S512" s="85"/>
      <c r="T512" s="86"/>
      <c r="U512" s="32"/>
      <c r="V512" s="32"/>
      <c r="W512" s="32"/>
      <c r="X512" s="32"/>
      <c r="Y512" s="32"/>
      <c r="Z512" s="32"/>
      <c r="AA512" s="32"/>
      <c r="AB512" s="32"/>
      <c r="AC512" s="32"/>
      <c r="AD512" s="32"/>
      <c r="AE512" s="32"/>
      <c r="AT512" s="11" t="s">
        <v>127</v>
      </c>
      <c r="AU512" s="11" t="s">
        <v>78</v>
      </c>
    </row>
    <row r="513" s="2" customFormat="1">
      <c r="A513" s="32"/>
      <c r="B513" s="33"/>
      <c r="C513" s="34"/>
      <c r="D513" s="197" t="s">
        <v>129</v>
      </c>
      <c r="E513" s="34"/>
      <c r="F513" s="202" t="s">
        <v>728</v>
      </c>
      <c r="G513" s="34"/>
      <c r="H513" s="34"/>
      <c r="I513" s="199"/>
      <c r="J513" s="34"/>
      <c r="K513" s="34"/>
      <c r="L513" s="38"/>
      <c r="M513" s="200"/>
      <c r="N513" s="201"/>
      <c r="O513" s="85"/>
      <c r="P513" s="85"/>
      <c r="Q513" s="85"/>
      <c r="R513" s="85"/>
      <c r="S513" s="85"/>
      <c r="T513" s="86"/>
      <c r="U513" s="32"/>
      <c r="V513" s="32"/>
      <c r="W513" s="32"/>
      <c r="X513" s="32"/>
      <c r="Y513" s="32"/>
      <c r="Z513" s="32"/>
      <c r="AA513" s="32"/>
      <c r="AB513" s="32"/>
      <c r="AC513" s="32"/>
      <c r="AD513" s="32"/>
      <c r="AE513" s="32"/>
      <c r="AT513" s="11" t="s">
        <v>129</v>
      </c>
      <c r="AU513" s="11" t="s">
        <v>78</v>
      </c>
    </row>
    <row r="514" s="2" customFormat="1" ht="16.5" customHeight="1">
      <c r="A514" s="32"/>
      <c r="B514" s="33"/>
      <c r="C514" s="184" t="s">
        <v>729</v>
      </c>
      <c r="D514" s="184" t="s">
        <v>119</v>
      </c>
      <c r="E514" s="185" t="s">
        <v>730</v>
      </c>
      <c r="F514" s="186" t="s">
        <v>731</v>
      </c>
      <c r="G514" s="187" t="s">
        <v>188</v>
      </c>
      <c r="H514" s="188">
        <v>10</v>
      </c>
      <c r="I514" s="189"/>
      <c r="J514" s="190">
        <f>ROUND(I514*H514,2)</f>
        <v>0</v>
      </c>
      <c r="K514" s="186" t="s">
        <v>123</v>
      </c>
      <c r="L514" s="38"/>
      <c r="M514" s="191" t="s">
        <v>1</v>
      </c>
      <c r="N514" s="192" t="s">
        <v>43</v>
      </c>
      <c r="O514" s="85"/>
      <c r="P514" s="193">
        <f>O514*H514</f>
        <v>0</v>
      </c>
      <c r="Q514" s="193">
        <v>0</v>
      </c>
      <c r="R514" s="193">
        <f>Q514*H514</f>
        <v>0</v>
      </c>
      <c r="S514" s="193">
        <v>0</v>
      </c>
      <c r="T514" s="194">
        <f>S514*H514</f>
        <v>0</v>
      </c>
      <c r="U514" s="32"/>
      <c r="V514" s="32"/>
      <c r="W514" s="32"/>
      <c r="X514" s="32"/>
      <c r="Y514" s="32"/>
      <c r="Z514" s="32"/>
      <c r="AA514" s="32"/>
      <c r="AB514" s="32"/>
      <c r="AC514" s="32"/>
      <c r="AD514" s="32"/>
      <c r="AE514" s="32"/>
      <c r="AR514" s="195" t="s">
        <v>124</v>
      </c>
      <c r="AT514" s="195" t="s">
        <v>119</v>
      </c>
      <c r="AU514" s="195" t="s">
        <v>78</v>
      </c>
      <c r="AY514" s="11" t="s">
        <v>125</v>
      </c>
      <c r="BE514" s="196">
        <f>IF(N514="základní",J514,0)</f>
        <v>0</v>
      </c>
      <c r="BF514" s="196">
        <f>IF(N514="snížená",J514,0)</f>
        <v>0</v>
      </c>
      <c r="BG514" s="196">
        <f>IF(N514="zákl. přenesená",J514,0)</f>
        <v>0</v>
      </c>
      <c r="BH514" s="196">
        <f>IF(N514="sníž. přenesená",J514,0)</f>
        <v>0</v>
      </c>
      <c r="BI514" s="196">
        <f>IF(N514="nulová",J514,0)</f>
        <v>0</v>
      </c>
      <c r="BJ514" s="11" t="s">
        <v>86</v>
      </c>
      <c r="BK514" s="196">
        <f>ROUND(I514*H514,2)</f>
        <v>0</v>
      </c>
      <c r="BL514" s="11" t="s">
        <v>124</v>
      </c>
      <c r="BM514" s="195" t="s">
        <v>732</v>
      </c>
    </row>
    <row r="515" s="2" customFormat="1">
      <c r="A515" s="32"/>
      <c r="B515" s="33"/>
      <c r="C515" s="34"/>
      <c r="D515" s="197" t="s">
        <v>127</v>
      </c>
      <c r="E515" s="34"/>
      <c r="F515" s="198" t="s">
        <v>733</v>
      </c>
      <c r="G515" s="34"/>
      <c r="H515" s="34"/>
      <c r="I515" s="199"/>
      <c r="J515" s="34"/>
      <c r="K515" s="34"/>
      <c r="L515" s="38"/>
      <c r="M515" s="200"/>
      <c r="N515" s="201"/>
      <c r="O515" s="85"/>
      <c r="P515" s="85"/>
      <c r="Q515" s="85"/>
      <c r="R515" s="85"/>
      <c r="S515" s="85"/>
      <c r="T515" s="86"/>
      <c r="U515" s="32"/>
      <c r="V515" s="32"/>
      <c r="W515" s="32"/>
      <c r="X515" s="32"/>
      <c r="Y515" s="32"/>
      <c r="Z515" s="32"/>
      <c r="AA515" s="32"/>
      <c r="AB515" s="32"/>
      <c r="AC515" s="32"/>
      <c r="AD515" s="32"/>
      <c r="AE515" s="32"/>
      <c r="AT515" s="11" t="s">
        <v>127</v>
      </c>
      <c r="AU515" s="11" t="s">
        <v>78</v>
      </c>
    </row>
    <row r="516" s="2" customFormat="1">
      <c r="A516" s="32"/>
      <c r="B516" s="33"/>
      <c r="C516" s="34"/>
      <c r="D516" s="197" t="s">
        <v>129</v>
      </c>
      <c r="E516" s="34"/>
      <c r="F516" s="202" t="s">
        <v>734</v>
      </c>
      <c r="G516" s="34"/>
      <c r="H516" s="34"/>
      <c r="I516" s="199"/>
      <c r="J516" s="34"/>
      <c r="K516" s="34"/>
      <c r="L516" s="38"/>
      <c r="M516" s="200"/>
      <c r="N516" s="201"/>
      <c r="O516" s="85"/>
      <c r="P516" s="85"/>
      <c r="Q516" s="85"/>
      <c r="R516" s="85"/>
      <c r="S516" s="85"/>
      <c r="T516" s="86"/>
      <c r="U516" s="32"/>
      <c r="V516" s="32"/>
      <c r="W516" s="32"/>
      <c r="X516" s="32"/>
      <c r="Y516" s="32"/>
      <c r="Z516" s="32"/>
      <c r="AA516" s="32"/>
      <c r="AB516" s="32"/>
      <c r="AC516" s="32"/>
      <c r="AD516" s="32"/>
      <c r="AE516" s="32"/>
      <c r="AT516" s="11" t="s">
        <v>129</v>
      </c>
      <c r="AU516" s="11" t="s">
        <v>78</v>
      </c>
    </row>
    <row r="517" s="2" customFormat="1" ht="16.5" customHeight="1">
      <c r="A517" s="32"/>
      <c r="B517" s="33"/>
      <c r="C517" s="184" t="s">
        <v>735</v>
      </c>
      <c r="D517" s="184" t="s">
        <v>119</v>
      </c>
      <c r="E517" s="185" t="s">
        <v>736</v>
      </c>
      <c r="F517" s="186" t="s">
        <v>737</v>
      </c>
      <c r="G517" s="187" t="s">
        <v>188</v>
      </c>
      <c r="H517" s="188">
        <v>10</v>
      </c>
      <c r="I517" s="189"/>
      <c r="J517" s="190">
        <f>ROUND(I517*H517,2)</f>
        <v>0</v>
      </c>
      <c r="K517" s="186" t="s">
        <v>123</v>
      </c>
      <c r="L517" s="38"/>
      <c r="M517" s="191" t="s">
        <v>1</v>
      </c>
      <c r="N517" s="192" t="s">
        <v>43</v>
      </c>
      <c r="O517" s="85"/>
      <c r="P517" s="193">
        <f>O517*H517</f>
        <v>0</v>
      </c>
      <c r="Q517" s="193">
        <v>0</v>
      </c>
      <c r="R517" s="193">
        <f>Q517*H517</f>
        <v>0</v>
      </c>
      <c r="S517" s="193">
        <v>0</v>
      </c>
      <c r="T517" s="194">
        <f>S517*H517</f>
        <v>0</v>
      </c>
      <c r="U517" s="32"/>
      <c r="V517" s="32"/>
      <c r="W517" s="32"/>
      <c r="X517" s="32"/>
      <c r="Y517" s="32"/>
      <c r="Z517" s="32"/>
      <c r="AA517" s="32"/>
      <c r="AB517" s="32"/>
      <c r="AC517" s="32"/>
      <c r="AD517" s="32"/>
      <c r="AE517" s="32"/>
      <c r="AR517" s="195" t="s">
        <v>124</v>
      </c>
      <c r="AT517" s="195" t="s">
        <v>119</v>
      </c>
      <c r="AU517" s="195" t="s">
        <v>78</v>
      </c>
      <c r="AY517" s="11" t="s">
        <v>125</v>
      </c>
      <c r="BE517" s="196">
        <f>IF(N517="základní",J517,0)</f>
        <v>0</v>
      </c>
      <c r="BF517" s="196">
        <f>IF(N517="snížená",J517,0)</f>
        <v>0</v>
      </c>
      <c r="BG517" s="196">
        <f>IF(N517="zákl. přenesená",J517,0)</f>
        <v>0</v>
      </c>
      <c r="BH517" s="196">
        <f>IF(N517="sníž. přenesená",J517,0)</f>
        <v>0</v>
      </c>
      <c r="BI517" s="196">
        <f>IF(N517="nulová",J517,0)</f>
        <v>0</v>
      </c>
      <c r="BJ517" s="11" t="s">
        <v>86</v>
      </c>
      <c r="BK517" s="196">
        <f>ROUND(I517*H517,2)</f>
        <v>0</v>
      </c>
      <c r="BL517" s="11" t="s">
        <v>124</v>
      </c>
      <c r="BM517" s="195" t="s">
        <v>738</v>
      </c>
    </row>
    <row r="518" s="2" customFormat="1">
      <c r="A518" s="32"/>
      <c r="B518" s="33"/>
      <c r="C518" s="34"/>
      <c r="D518" s="197" t="s">
        <v>127</v>
      </c>
      <c r="E518" s="34"/>
      <c r="F518" s="198" t="s">
        <v>739</v>
      </c>
      <c r="G518" s="34"/>
      <c r="H518" s="34"/>
      <c r="I518" s="199"/>
      <c r="J518" s="34"/>
      <c r="K518" s="34"/>
      <c r="L518" s="38"/>
      <c r="M518" s="200"/>
      <c r="N518" s="201"/>
      <c r="O518" s="85"/>
      <c r="P518" s="85"/>
      <c r="Q518" s="85"/>
      <c r="R518" s="85"/>
      <c r="S518" s="85"/>
      <c r="T518" s="86"/>
      <c r="U518" s="32"/>
      <c r="V518" s="32"/>
      <c r="W518" s="32"/>
      <c r="X518" s="32"/>
      <c r="Y518" s="32"/>
      <c r="Z518" s="32"/>
      <c r="AA518" s="32"/>
      <c r="AB518" s="32"/>
      <c r="AC518" s="32"/>
      <c r="AD518" s="32"/>
      <c r="AE518" s="32"/>
      <c r="AT518" s="11" t="s">
        <v>127</v>
      </c>
      <c r="AU518" s="11" t="s">
        <v>78</v>
      </c>
    </row>
    <row r="519" s="2" customFormat="1">
      <c r="A519" s="32"/>
      <c r="B519" s="33"/>
      <c r="C519" s="34"/>
      <c r="D519" s="197" t="s">
        <v>129</v>
      </c>
      <c r="E519" s="34"/>
      <c r="F519" s="202" t="s">
        <v>740</v>
      </c>
      <c r="G519" s="34"/>
      <c r="H519" s="34"/>
      <c r="I519" s="199"/>
      <c r="J519" s="34"/>
      <c r="K519" s="34"/>
      <c r="L519" s="38"/>
      <c r="M519" s="200"/>
      <c r="N519" s="201"/>
      <c r="O519" s="85"/>
      <c r="P519" s="85"/>
      <c r="Q519" s="85"/>
      <c r="R519" s="85"/>
      <c r="S519" s="85"/>
      <c r="T519" s="86"/>
      <c r="U519" s="32"/>
      <c r="V519" s="32"/>
      <c r="W519" s="32"/>
      <c r="X519" s="32"/>
      <c r="Y519" s="32"/>
      <c r="Z519" s="32"/>
      <c r="AA519" s="32"/>
      <c r="AB519" s="32"/>
      <c r="AC519" s="32"/>
      <c r="AD519" s="32"/>
      <c r="AE519" s="32"/>
      <c r="AT519" s="11" t="s">
        <v>129</v>
      </c>
      <c r="AU519" s="11" t="s">
        <v>78</v>
      </c>
    </row>
    <row r="520" s="2" customFormat="1" ht="16.5" customHeight="1">
      <c r="A520" s="32"/>
      <c r="B520" s="33"/>
      <c r="C520" s="184" t="s">
        <v>741</v>
      </c>
      <c r="D520" s="184" t="s">
        <v>119</v>
      </c>
      <c r="E520" s="185" t="s">
        <v>742</v>
      </c>
      <c r="F520" s="186" t="s">
        <v>743</v>
      </c>
      <c r="G520" s="187" t="s">
        <v>188</v>
      </c>
      <c r="H520" s="188">
        <v>10</v>
      </c>
      <c r="I520" s="189"/>
      <c r="J520" s="190">
        <f>ROUND(I520*H520,2)</f>
        <v>0</v>
      </c>
      <c r="K520" s="186" t="s">
        <v>123</v>
      </c>
      <c r="L520" s="38"/>
      <c r="M520" s="191" t="s">
        <v>1</v>
      </c>
      <c r="N520" s="192" t="s">
        <v>43</v>
      </c>
      <c r="O520" s="85"/>
      <c r="P520" s="193">
        <f>O520*H520</f>
        <v>0</v>
      </c>
      <c r="Q520" s="193">
        <v>0</v>
      </c>
      <c r="R520" s="193">
        <f>Q520*H520</f>
        <v>0</v>
      </c>
      <c r="S520" s="193">
        <v>0</v>
      </c>
      <c r="T520" s="194">
        <f>S520*H520</f>
        <v>0</v>
      </c>
      <c r="U520" s="32"/>
      <c r="V520" s="32"/>
      <c r="W520" s="32"/>
      <c r="X520" s="32"/>
      <c r="Y520" s="32"/>
      <c r="Z520" s="32"/>
      <c r="AA520" s="32"/>
      <c r="AB520" s="32"/>
      <c r="AC520" s="32"/>
      <c r="AD520" s="32"/>
      <c r="AE520" s="32"/>
      <c r="AR520" s="195" t="s">
        <v>124</v>
      </c>
      <c r="AT520" s="195" t="s">
        <v>119</v>
      </c>
      <c r="AU520" s="195" t="s">
        <v>78</v>
      </c>
      <c r="AY520" s="11" t="s">
        <v>125</v>
      </c>
      <c r="BE520" s="196">
        <f>IF(N520="základní",J520,0)</f>
        <v>0</v>
      </c>
      <c r="BF520" s="196">
        <f>IF(N520="snížená",J520,0)</f>
        <v>0</v>
      </c>
      <c r="BG520" s="196">
        <f>IF(N520="zákl. přenesená",J520,0)</f>
        <v>0</v>
      </c>
      <c r="BH520" s="196">
        <f>IF(N520="sníž. přenesená",J520,0)</f>
        <v>0</v>
      </c>
      <c r="BI520" s="196">
        <f>IF(N520="nulová",J520,0)</f>
        <v>0</v>
      </c>
      <c r="BJ520" s="11" t="s">
        <v>86</v>
      </c>
      <c r="BK520" s="196">
        <f>ROUND(I520*H520,2)</f>
        <v>0</v>
      </c>
      <c r="BL520" s="11" t="s">
        <v>124</v>
      </c>
      <c r="BM520" s="195" t="s">
        <v>744</v>
      </c>
    </row>
    <row r="521" s="2" customFormat="1">
      <c r="A521" s="32"/>
      <c r="B521" s="33"/>
      <c r="C521" s="34"/>
      <c r="D521" s="197" t="s">
        <v>127</v>
      </c>
      <c r="E521" s="34"/>
      <c r="F521" s="198" t="s">
        <v>745</v>
      </c>
      <c r="G521" s="34"/>
      <c r="H521" s="34"/>
      <c r="I521" s="199"/>
      <c r="J521" s="34"/>
      <c r="K521" s="34"/>
      <c r="L521" s="38"/>
      <c r="M521" s="200"/>
      <c r="N521" s="201"/>
      <c r="O521" s="85"/>
      <c r="P521" s="85"/>
      <c r="Q521" s="85"/>
      <c r="R521" s="85"/>
      <c r="S521" s="85"/>
      <c r="T521" s="86"/>
      <c r="U521" s="32"/>
      <c r="V521" s="32"/>
      <c r="W521" s="32"/>
      <c r="X521" s="32"/>
      <c r="Y521" s="32"/>
      <c r="Z521" s="32"/>
      <c r="AA521" s="32"/>
      <c r="AB521" s="32"/>
      <c r="AC521" s="32"/>
      <c r="AD521" s="32"/>
      <c r="AE521" s="32"/>
      <c r="AT521" s="11" t="s">
        <v>127</v>
      </c>
      <c r="AU521" s="11" t="s">
        <v>78</v>
      </c>
    </row>
    <row r="522" s="2" customFormat="1">
      <c r="A522" s="32"/>
      <c r="B522" s="33"/>
      <c r="C522" s="34"/>
      <c r="D522" s="197" t="s">
        <v>129</v>
      </c>
      <c r="E522" s="34"/>
      <c r="F522" s="202" t="s">
        <v>740</v>
      </c>
      <c r="G522" s="34"/>
      <c r="H522" s="34"/>
      <c r="I522" s="199"/>
      <c r="J522" s="34"/>
      <c r="K522" s="34"/>
      <c r="L522" s="38"/>
      <c r="M522" s="200"/>
      <c r="N522" s="201"/>
      <c r="O522" s="85"/>
      <c r="P522" s="85"/>
      <c r="Q522" s="85"/>
      <c r="R522" s="85"/>
      <c r="S522" s="85"/>
      <c r="T522" s="86"/>
      <c r="U522" s="32"/>
      <c r="V522" s="32"/>
      <c r="W522" s="32"/>
      <c r="X522" s="32"/>
      <c r="Y522" s="32"/>
      <c r="Z522" s="32"/>
      <c r="AA522" s="32"/>
      <c r="AB522" s="32"/>
      <c r="AC522" s="32"/>
      <c r="AD522" s="32"/>
      <c r="AE522" s="32"/>
      <c r="AT522" s="11" t="s">
        <v>129</v>
      </c>
      <c r="AU522" s="11" t="s">
        <v>78</v>
      </c>
    </row>
    <row r="523" s="2" customFormat="1" ht="16.5" customHeight="1">
      <c r="A523" s="32"/>
      <c r="B523" s="33"/>
      <c r="C523" s="184" t="s">
        <v>746</v>
      </c>
      <c r="D523" s="184" t="s">
        <v>119</v>
      </c>
      <c r="E523" s="185" t="s">
        <v>747</v>
      </c>
      <c r="F523" s="186" t="s">
        <v>748</v>
      </c>
      <c r="G523" s="187" t="s">
        <v>188</v>
      </c>
      <c r="H523" s="188">
        <v>200</v>
      </c>
      <c r="I523" s="189"/>
      <c r="J523" s="190">
        <f>ROUND(I523*H523,2)</f>
        <v>0</v>
      </c>
      <c r="K523" s="186" t="s">
        <v>123</v>
      </c>
      <c r="L523" s="38"/>
      <c r="M523" s="191" t="s">
        <v>1</v>
      </c>
      <c r="N523" s="192" t="s">
        <v>43</v>
      </c>
      <c r="O523" s="85"/>
      <c r="P523" s="193">
        <f>O523*H523</f>
        <v>0</v>
      </c>
      <c r="Q523" s="193">
        <v>0</v>
      </c>
      <c r="R523" s="193">
        <f>Q523*H523</f>
        <v>0</v>
      </c>
      <c r="S523" s="193">
        <v>0</v>
      </c>
      <c r="T523" s="194">
        <f>S523*H523</f>
        <v>0</v>
      </c>
      <c r="U523" s="32"/>
      <c r="V523" s="32"/>
      <c r="W523" s="32"/>
      <c r="X523" s="32"/>
      <c r="Y523" s="32"/>
      <c r="Z523" s="32"/>
      <c r="AA523" s="32"/>
      <c r="AB523" s="32"/>
      <c r="AC523" s="32"/>
      <c r="AD523" s="32"/>
      <c r="AE523" s="32"/>
      <c r="AR523" s="195" t="s">
        <v>124</v>
      </c>
      <c r="AT523" s="195" t="s">
        <v>119</v>
      </c>
      <c r="AU523" s="195" t="s">
        <v>78</v>
      </c>
      <c r="AY523" s="11" t="s">
        <v>125</v>
      </c>
      <c r="BE523" s="196">
        <f>IF(N523="základní",J523,0)</f>
        <v>0</v>
      </c>
      <c r="BF523" s="196">
        <f>IF(N523="snížená",J523,0)</f>
        <v>0</v>
      </c>
      <c r="BG523" s="196">
        <f>IF(N523="zákl. přenesená",J523,0)</f>
        <v>0</v>
      </c>
      <c r="BH523" s="196">
        <f>IF(N523="sníž. přenesená",J523,0)</f>
        <v>0</v>
      </c>
      <c r="BI523" s="196">
        <f>IF(N523="nulová",J523,0)</f>
        <v>0</v>
      </c>
      <c r="BJ523" s="11" t="s">
        <v>86</v>
      </c>
      <c r="BK523" s="196">
        <f>ROUND(I523*H523,2)</f>
        <v>0</v>
      </c>
      <c r="BL523" s="11" t="s">
        <v>124</v>
      </c>
      <c r="BM523" s="195" t="s">
        <v>749</v>
      </c>
    </row>
    <row r="524" s="2" customFormat="1">
      <c r="A524" s="32"/>
      <c r="B524" s="33"/>
      <c r="C524" s="34"/>
      <c r="D524" s="197" t="s">
        <v>127</v>
      </c>
      <c r="E524" s="34"/>
      <c r="F524" s="198" t="s">
        <v>750</v>
      </c>
      <c r="G524" s="34"/>
      <c r="H524" s="34"/>
      <c r="I524" s="199"/>
      <c r="J524" s="34"/>
      <c r="K524" s="34"/>
      <c r="L524" s="38"/>
      <c r="M524" s="200"/>
      <c r="N524" s="201"/>
      <c r="O524" s="85"/>
      <c r="P524" s="85"/>
      <c r="Q524" s="85"/>
      <c r="R524" s="85"/>
      <c r="S524" s="85"/>
      <c r="T524" s="86"/>
      <c r="U524" s="32"/>
      <c r="V524" s="32"/>
      <c r="W524" s="32"/>
      <c r="X524" s="32"/>
      <c r="Y524" s="32"/>
      <c r="Z524" s="32"/>
      <c r="AA524" s="32"/>
      <c r="AB524" s="32"/>
      <c r="AC524" s="32"/>
      <c r="AD524" s="32"/>
      <c r="AE524" s="32"/>
      <c r="AT524" s="11" t="s">
        <v>127</v>
      </c>
      <c r="AU524" s="11" t="s">
        <v>78</v>
      </c>
    </row>
    <row r="525" s="2" customFormat="1">
      <c r="A525" s="32"/>
      <c r="B525" s="33"/>
      <c r="C525" s="34"/>
      <c r="D525" s="197" t="s">
        <v>129</v>
      </c>
      <c r="E525" s="34"/>
      <c r="F525" s="202" t="s">
        <v>751</v>
      </c>
      <c r="G525" s="34"/>
      <c r="H525" s="34"/>
      <c r="I525" s="199"/>
      <c r="J525" s="34"/>
      <c r="K525" s="34"/>
      <c r="L525" s="38"/>
      <c r="M525" s="200"/>
      <c r="N525" s="201"/>
      <c r="O525" s="85"/>
      <c r="P525" s="85"/>
      <c r="Q525" s="85"/>
      <c r="R525" s="85"/>
      <c r="S525" s="85"/>
      <c r="T525" s="86"/>
      <c r="U525" s="32"/>
      <c r="V525" s="32"/>
      <c r="W525" s="32"/>
      <c r="X525" s="32"/>
      <c r="Y525" s="32"/>
      <c r="Z525" s="32"/>
      <c r="AA525" s="32"/>
      <c r="AB525" s="32"/>
      <c r="AC525" s="32"/>
      <c r="AD525" s="32"/>
      <c r="AE525" s="32"/>
      <c r="AT525" s="11" t="s">
        <v>129</v>
      </c>
      <c r="AU525" s="11" t="s">
        <v>78</v>
      </c>
    </row>
    <row r="526" s="2" customFormat="1" ht="16.5" customHeight="1">
      <c r="A526" s="32"/>
      <c r="B526" s="33"/>
      <c r="C526" s="184" t="s">
        <v>752</v>
      </c>
      <c r="D526" s="184" t="s">
        <v>119</v>
      </c>
      <c r="E526" s="185" t="s">
        <v>753</v>
      </c>
      <c r="F526" s="186" t="s">
        <v>754</v>
      </c>
      <c r="G526" s="187" t="s">
        <v>188</v>
      </c>
      <c r="H526" s="188">
        <v>10</v>
      </c>
      <c r="I526" s="189"/>
      <c r="J526" s="190">
        <f>ROUND(I526*H526,2)</f>
        <v>0</v>
      </c>
      <c r="K526" s="186" t="s">
        <v>123</v>
      </c>
      <c r="L526" s="38"/>
      <c r="M526" s="191" t="s">
        <v>1</v>
      </c>
      <c r="N526" s="192" t="s">
        <v>43</v>
      </c>
      <c r="O526" s="85"/>
      <c r="P526" s="193">
        <f>O526*H526</f>
        <v>0</v>
      </c>
      <c r="Q526" s="193">
        <v>0</v>
      </c>
      <c r="R526" s="193">
        <f>Q526*H526</f>
        <v>0</v>
      </c>
      <c r="S526" s="193">
        <v>0</v>
      </c>
      <c r="T526" s="194">
        <f>S526*H526</f>
        <v>0</v>
      </c>
      <c r="U526" s="32"/>
      <c r="V526" s="32"/>
      <c r="W526" s="32"/>
      <c r="X526" s="32"/>
      <c r="Y526" s="32"/>
      <c r="Z526" s="32"/>
      <c r="AA526" s="32"/>
      <c r="AB526" s="32"/>
      <c r="AC526" s="32"/>
      <c r="AD526" s="32"/>
      <c r="AE526" s="32"/>
      <c r="AR526" s="195" t="s">
        <v>124</v>
      </c>
      <c r="AT526" s="195" t="s">
        <v>119</v>
      </c>
      <c r="AU526" s="195" t="s">
        <v>78</v>
      </c>
      <c r="AY526" s="11" t="s">
        <v>125</v>
      </c>
      <c r="BE526" s="196">
        <f>IF(N526="základní",J526,0)</f>
        <v>0</v>
      </c>
      <c r="BF526" s="196">
        <f>IF(N526="snížená",J526,0)</f>
        <v>0</v>
      </c>
      <c r="BG526" s="196">
        <f>IF(N526="zákl. přenesená",J526,0)</f>
        <v>0</v>
      </c>
      <c r="BH526" s="196">
        <f>IF(N526="sníž. přenesená",J526,0)</f>
        <v>0</v>
      </c>
      <c r="BI526" s="196">
        <f>IF(N526="nulová",J526,0)</f>
        <v>0</v>
      </c>
      <c r="BJ526" s="11" t="s">
        <v>86</v>
      </c>
      <c r="BK526" s="196">
        <f>ROUND(I526*H526,2)</f>
        <v>0</v>
      </c>
      <c r="BL526" s="11" t="s">
        <v>124</v>
      </c>
      <c r="BM526" s="195" t="s">
        <v>755</v>
      </c>
    </row>
    <row r="527" s="2" customFormat="1">
      <c r="A527" s="32"/>
      <c r="B527" s="33"/>
      <c r="C527" s="34"/>
      <c r="D527" s="197" t="s">
        <v>127</v>
      </c>
      <c r="E527" s="34"/>
      <c r="F527" s="198" t="s">
        <v>756</v>
      </c>
      <c r="G527" s="34"/>
      <c r="H527" s="34"/>
      <c r="I527" s="199"/>
      <c r="J527" s="34"/>
      <c r="K527" s="34"/>
      <c r="L527" s="38"/>
      <c r="M527" s="200"/>
      <c r="N527" s="201"/>
      <c r="O527" s="85"/>
      <c r="P527" s="85"/>
      <c r="Q527" s="85"/>
      <c r="R527" s="85"/>
      <c r="S527" s="85"/>
      <c r="T527" s="86"/>
      <c r="U527" s="32"/>
      <c r="V527" s="32"/>
      <c r="W527" s="32"/>
      <c r="X527" s="32"/>
      <c r="Y527" s="32"/>
      <c r="Z527" s="32"/>
      <c r="AA527" s="32"/>
      <c r="AB527" s="32"/>
      <c r="AC527" s="32"/>
      <c r="AD527" s="32"/>
      <c r="AE527" s="32"/>
      <c r="AT527" s="11" t="s">
        <v>127</v>
      </c>
      <c r="AU527" s="11" t="s">
        <v>78</v>
      </c>
    </row>
    <row r="528" s="2" customFormat="1">
      <c r="A528" s="32"/>
      <c r="B528" s="33"/>
      <c r="C528" s="34"/>
      <c r="D528" s="197" t="s">
        <v>129</v>
      </c>
      <c r="E528" s="34"/>
      <c r="F528" s="202" t="s">
        <v>751</v>
      </c>
      <c r="G528" s="34"/>
      <c r="H528" s="34"/>
      <c r="I528" s="199"/>
      <c r="J528" s="34"/>
      <c r="K528" s="34"/>
      <c r="L528" s="38"/>
      <c r="M528" s="200"/>
      <c r="N528" s="201"/>
      <c r="O528" s="85"/>
      <c r="P528" s="85"/>
      <c r="Q528" s="85"/>
      <c r="R528" s="85"/>
      <c r="S528" s="85"/>
      <c r="T528" s="86"/>
      <c r="U528" s="32"/>
      <c r="V528" s="32"/>
      <c r="W528" s="32"/>
      <c r="X528" s="32"/>
      <c r="Y528" s="32"/>
      <c r="Z528" s="32"/>
      <c r="AA528" s="32"/>
      <c r="AB528" s="32"/>
      <c r="AC528" s="32"/>
      <c r="AD528" s="32"/>
      <c r="AE528" s="32"/>
      <c r="AT528" s="11" t="s">
        <v>129</v>
      </c>
      <c r="AU528" s="11" t="s">
        <v>78</v>
      </c>
    </row>
    <row r="529" s="2" customFormat="1" ht="16.5" customHeight="1">
      <c r="A529" s="32"/>
      <c r="B529" s="33"/>
      <c r="C529" s="184" t="s">
        <v>757</v>
      </c>
      <c r="D529" s="184" t="s">
        <v>119</v>
      </c>
      <c r="E529" s="185" t="s">
        <v>758</v>
      </c>
      <c r="F529" s="186" t="s">
        <v>759</v>
      </c>
      <c r="G529" s="187" t="s">
        <v>188</v>
      </c>
      <c r="H529" s="188">
        <v>300</v>
      </c>
      <c r="I529" s="189"/>
      <c r="J529" s="190">
        <f>ROUND(I529*H529,2)</f>
        <v>0</v>
      </c>
      <c r="K529" s="186" t="s">
        <v>123</v>
      </c>
      <c r="L529" s="38"/>
      <c r="M529" s="191" t="s">
        <v>1</v>
      </c>
      <c r="N529" s="192" t="s">
        <v>43</v>
      </c>
      <c r="O529" s="85"/>
      <c r="P529" s="193">
        <f>O529*H529</f>
        <v>0</v>
      </c>
      <c r="Q529" s="193">
        <v>0</v>
      </c>
      <c r="R529" s="193">
        <f>Q529*H529</f>
        <v>0</v>
      </c>
      <c r="S529" s="193">
        <v>0</v>
      </c>
      <c r="T529" s="194">
        <f>S529*H529</f>
        <v>0</v>
      </c>
      <c r="U529" s="32"/>
      <c r="V529" s="32"/>
      <c r="W529" s="32"/>
      <c r="X529" s="32"/>
      <c r="Y529" s="32"/>
      <c r="Z529" s="32"/>
      <c r="AA529" s="32"/>
      <c r="AB529" s="32"/>
      <c r="AC529" s="32"/>
      <c r="AD529" s="32"/>
      <c r="AE529" s="32"/>
      <c r="AR529" s="195" t="s">
        <v>124</v>
      </c>
      <c r="AT529" s="195" t="s">
        <v>119</v>
      </c>
      <c r="AU529" s="195" t="s">
        <v>78</v>
      </c>
      <c r="AY529" s="11" t="s">
        <v>125</v>
      </c>
      <c r="BE529" s="196">
        <f>IF(N529="základní",J529,0)</f>
        <v>0</v>
      </c>
      <c r="BF529" s="196">
        <f>IF(N529="snížená",J529,0)</f>
        <v>0</v>
      </c>
      <c r="BG529" s="196">
        <f>IF(N529="zákl. přenesená",J529,0)</f>
        <v>0</v>
      </c>
      <c r="BH529" s="196">
        <f>IF(N529="sníž. přenesená",J529,0)</f>
        <v>0</v>
      </c>
      <c r="BI529" s="196">
        <f>IF(N529="nulová",J529,0)</f>
        <v>0</v>
      </c>
      <c r="BJ529" s="11" t="s">
        <v>86</v>
      </c>
      <c r="BK529" s="196">
        <f>ROUND(I529*H529,2)</f>
        <v>0</v>
      </c>
      <c r="BL529" s="11" t="s">
        <v>124</v>
      </c>
      <c r="BM529" s="195" t="s">
        <v>760</v>
      </c>
    </row>
    <row r="530" s="2" customFormat="1">
      <c r="A530" s="32"/>
      <c r="B530" s="33"/>
      <c r="C530" s="34"/>
      <c r="D530" s="197" t="s">
        <v>127</v>
      </c>
      <c r="E530" s="34"/>
      <c r="F530" s="198" t="s">
        <v>761</v>
      </c>
      <c r="G530" s="34"/>
      <c r="H530" s="34"/>
      <c r="I530" s="199"/>
      <c r="J530" s="34"/>
      <c r="K530" s="34"/>
      <c r="L530" s="38"/>
      <c r="M530" s="200"/>
      <c r="N530" s="201"/>
      <c r="O530" s="85"/>
      <c r="P530" s="85"/>
      <c r="Q530" s="85"/>
      <c r="R530" s="85"/>
      <c r="S530" s="85"/>
      <c r="T530" s="86"/>
      <c r="U530" s="32"/>
      <c r="V530" s="32"/>
      <c r="W530" s="32"/>
      <c r="X530" s="32"/>
      <c r="Y530" s="32"/>
      <c r="Z530" s="32"/>
      <c r="AA530" s="32"/>
      <c r="AB530" s="32"/>
      <c r="AC530" s="32"/>
      <c r="AD530" s="32"/>
      <c r="AE530" s="32"/>
      <c r="AT530" s="11" t="s">
        <v>127</v>
      </c>
      <c r="AU530" s="11" t="s">
        <v>78</v>
      </c>
    </row>
    <row r="531" s="2" customFormat="1">
      <c r="A531" s="32"/>
      <c r="B531" s="33"/>
      <c r="C531" s="34"/>
      <c r="D531" s="197" t="s">
        <v>129</v>
      </c>
      <c r="E531" s="34"/>
      <c r="F531" s="202" t="s">
        <v>762</v>
      </c>
      <c r="G531" s="34"/>
      <c r="H531" s="34"/>
      <c r="I531" s="199"/>
      <c r="J531" s="34"/>
      <c r="K531" s="34"/>
      <c r="L531" s="38"/>
      <c r="M531" s="200"/>
      <c r="N531" s="201"/>
      <c r="O531" s="85"/>
      <c r="P531" s="85"/>
      <c r="Q531" s="85"/>
      <c r="R531" s="85"/>
      <c r="S531" s="85"/>
      <c r="T531" s="86"/>
      <c r="U531" s="32"/>
      <c r="V531" s="32"/>
      <c r="W531" s="32"/>
      <c r="X531" s="32"/>
      <c r="Y531" s="32"/>
      <c r="Z531" s="32"/>
      <c r="AA531" s="32"/>
      <c r="AB531" s="32"/>
      <c r="AC531" s="32"/>
      <c r="AD531" s="32"/>
      <c r="AE531" s="32"/>
      <c r="AT531" s="11" t="s">
        <v>129</v>
      </c>
      <c r="AU531" s="11" t="s">
        <v>78</v>
      </c>
    </row>
    <row r="532" s="2" customFormat="1" ht="16.5" customHeight="1">
      <c r="A532" s="32"/>
      <c r="B532" s="33"/>
      <c r="C532" s="184" t="s">
        <v>763</v>
      </c>
      <c r="D532" s="184" t="s">
        <v>119</v>
      </c>
      <c r="E532" s="185" t="s">
        <v>764</v>
      </c>
      <c r="F532" s="186" t="s">
        <v>765</v>
      </c>
      <c r="G532" s="187" t="s">
        <v>188</v>
      </c>
      <c r="H532" s="188">
        <v>5</v>
      </c>
      <c r="I532" s="189"/>
      <c r="J532" s="190">
        <f>ROUND(I532*H532,2)</f>
        <v>0</v>
      </c>
      <c r="K532" s="186" t="s">
        <v>123</v>
      </c>
      <c r="L532" s="38"/>
      <c r="M532" s="191" t="s">
        <v>1</v>
      </c>
      <c r="N532" s="192" t="s">
        <v>43</v>
      </c>
      <c r="O532" s="85"/>
      <c r="P532" s="193">
        <f>O532*H532</f>
        <v>0</v>
      </c>
      <c r="Q532" s="193">
        <v>0</v>
      </c>
      <c r="R532" s="193">
        <f>Q532*H532</f>
        <v>0</v>
      </c>
      <c r="S532" s="193">
        <v>0</v>
      </c>
      <c r="T532" s="194">
        <f>S532*H532</f>
        <v>0</v>
      </c>
      <c r="U532" s="32"/>
      <c r="V532" s="32"/>
      <c r="W532" s="32"/>
      <c r="X532" s="32"/>
      <c r="Y532" s="32"/>
      <c r="Z532" s="32"/>
      <c r="AA532" s="32"/>
      <c r="AB532" s="32"/>
      <c r="AC532" s="32"/>
      <c r="AD532" s="32"/>
      <c r="AE532" s="32"/>
      <c r="AR532" s="195" t="s">
        <v>124</v>
      </c>
      <c r="AT532" s="195" t="s">
        <v>119</v>
      </c>
      <c r="AU532" s="195" t="s">
        <v>78</v>
      </c>
      <c r="AY532" s="11" t="s">
        <v>125</v>
      </c>
      <c r="BE532" s="196">
        <f>IF(N532="základní",J532,0)</f>
        <v>0</v>
      </c>
      <c r="BF532" s="196">
        <f>IF(N532="snížená",J532,0)</f>
        <v>0</v>
      </c>
      <c r="BG532" s="196">
        <f>IF(N532="zákl. přenesená",J532,0)</f>
        <v>0</v>
      </c>
      <c r="BH532" s="196">
        <f>IF(N532="sníž. přenesená",J532,0)</f>
        <v>0</v>
      </c>
      <c r="BI532" s="196">
        <f>IF(N532="nulová",J532,0)</f>
        <v>0</v>
      </c>
      <c r="BJ532" s="11" t="s">
        <v>86</v>
      </c>
      <c r="BK532" s="196">
        <f>ROUND(I532*H532,2)</f>
        <v>0</v>
      </c>
      <c r="BL532" s="11" t="s">
        <v>124</v>
      </c>
      <c r="BM532" s="195" t="s">
        <v>766</v>
      </c>
    </row>
    <row r="533" s="2" customFormat="1">
      <c r="A533" s="32"/>
      <c r="B533" s="33"/>
      <c r="C533" s="34"/>
      <c r="D533" s="197" t="s">
        <v>127</v>
      </c>
      <c r="E533" s="34"/>
      <c r="F533" s="198" t="s">
        <v>767</v>
      </c>
      <c r="G533" s="34"/>
      <c r="H533" s="34"/>
      <c r="I533" s="199"/>
      <c r="J533" s="34"/>
      <c r="K533" s="34"/>
      <c r="L533" s="38"/>
      <c r="M533" s="200"/>
      <c r="N533" s="201"/>
      <c r="O533" s="85"/>
      <c r="P533" s="85"/>
      <c r="Q533" s="85"/>
      <c r="R533" s="85"/>
      <c r="S533" s="85"/>
      <c r="T533" s="86"/>
      <c r="U533" s="32"/>
      <c r="V533" s="32"/>
      <c r="W533" s="32"/>
      <c r="X533" s="32"/>
      <c r="Y533" s="32"/>
      <c r="Z533" s="32"/>
      <c r="AA533" s="32"/>
      <c r="AB533" s="32"/>
      <c r="AC533" s="32"/>
      <c r="AD533" s="32"/>
      <c r="AE533" s="32"/>
      <c r="AT533" s="11" t="s">
        <v>127</v>
      </c>
      <c r="AU533" s="11" t="s">
        <v>78</v>
      </c>
    </row>
    <row r="534" s="2" customFormat="1">
      <c r="A534" s="32"/>
      <c r="B534" s="33"/>
      <c r="C534" s="34"/>
      <c r="D534" s="197" t="s">
        <v>129</v>
      </c>
      <c r="E534" s="34"/>
      <c r="F534" s="202" t="s">
        <v>762</v>
      </c>
      <c r="G534" s="34"/>
      <c r="H534" s="34"/>
      <c r="I534" s="199"/>
      <c r="J534" s="34"/>
      <c r="K534" s="34"/>
      <c r="L534" s="38"/>
      <c r="M534" s="203"/>
      <c r="N534" s="204"/>
      <c r="O534" s="205"/>
      <c r="P534" s="205"/>
      <c r="Q534" s="205"/>
      <c r="R534" s="205"/>
      <c r="S534" s="205"/>
      <c r="T534" s="206"/>
      <c r="U534" s="32"/>
      <c r="V534" s="32"/>
      <c r="W534" s="32"/>
      <c r="X534" s="32"/>
      <c r="Y534" s="32"/>
      <c r="Z534" s="32"/>
      <c r="AA534" s="32"/>
      <c r="AB534" s="32"/>
      <c r="AC534" s="32"/>
      <c r="AD534" s="32"/>
      <c r="AE534" s="32"/>
      <c r="AT534" s="11" t="s">
        <v>129</v>
      </c>
      <c r="AU534" s="11" t="s">
        <v>78</v>
      </c>
    </row>
    <row r="535" s="2" customFormat="1" ht="6.96" customHeight="1">
      <c r="A535" s="32"/>
      <c r="B535" s="60"/>
      <c r="C535" s="61"/>
      <c r="D535" s="61"/>
      <c r="E535" s="61"/>
      <c r="F535" s="61"/>
      <c r="G535" s="61"/>
      <c r="H535" s="61"/>
      <c r="I535" s="61"/>
      <c r="J535" s="61"/>
      <c r="K535" s="61"/>
      <c r="L535" s="38"/>
      <c r="M535" s="32"/>
      <c r="O535" s="32"/>
      <c r="P535" s="32"/>
      <c r="Q535" s="32"/>
      <c r="R535" s="32"/>
      <c r="S535" s="32"/>
      <c r="T535" s="32"/>
      <c r="U535" s="32"/>
      <c r="V535" s="32"/>
      <c r="W535" s="32"/>
      <c r="X535" s="32"/>
      <c r="Y535" s="32"/>
      <c r="Z535" s="32"/>
      <c r="AA535" s="32"/>
      <c r="AB535" s="32"/>
      <c r="AC535" s="32"/>
      <c r="AD535" s="32"/>
      <c r="AE535" s="32"/>
    </row>
  </sheetData>
  <sheetProtection sheet="1" autoFilter="0" formatColumns="0" formatRows="0" objects="1" scenarios="1" spinCount="100000" saltValue="YRd9MvhwTc8nsIjRDuWDkoyGOKGo5lU7X80oY/+AmB6KbIKvc5/FtGucJyZ/U0DJ3Jyv6cnfwdk2n/3djWNAzQ==" hashValue="i3vtWX4yXEarldPr2D75FkI+JhsuVaiVfvHhDfClCcOAVlf3pZsUdprH54dXlw9TZN3BdvxW3Bb1fL2xAR2v2A==" algorithmName="SHA-512" password="CC35"/>
  <autoFilter ref="C115:K534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91</v>
      </c>
    </row>
    <row r="3" hidden="1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4"/>
      <c r="AT3" s="11" t="s">
        <v>88</v>
      </c>
    </row>
    <row r="4" hidden="1" s="1" customFormat="1" ht="24.96" customHeight="1">
      <c r="B4" s="14"/>
      <c r="D4" s="132" t="s">
        <v>98</v>
      </c>
      <c r="L4" s="14"/>
      <c r="M4" s="133" t="s">
        <v>10</v>
      </c>
      <c r="AT4" s="11" t="s">
        <v>4</v>
      </c>
    </row>
    <row r="5" hidden="1" s="1" customFormat="1" ht="6.96" customHeight="1">
      <c r="B5" s="14"/>
      <c r="L5" s="14"/>
    </row>
    <row r="6" hidden="1" s="1" customFormat="1" ht="12" customHeight="1">
      <c r="B6" s="14"/>
      <c r="D6" s="134" t="s">
        <v>16</v>
      </c>
      <c r="L6" s="14"/>
    </row>
    <row r="7" hidden="1" s="1" customFormat="1" ht="26.25" customHeight="1">
      <c r="B7" s="14"/>
      <c r="E7" s="135" t="str">
        <f>'Rekapitulace stavby'!K6</f>
        <v>Svařování, navařování, broušení, výměna ocelových součástí výhybek a kolejnic OŘ UNL 2023 - ST Karlovy Vary</v>
      </c>
      <c r="F7" s="134"/>
      <c r="G7" s="134"/>
      <c r="H7" s="134"/>
      <c r="L7" s="14"/>
    </row>
    <row r="8" hidden="1" s="2" customFormat="1" ht="12" customHeight="1">
      <c r="A8" s="32"/>
      <c r="B8" s="38"/>
      <c r="C8" s="32"/>
      <c r="D8" s="134" t="s">
        <v>99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hidden="1" s="2" customFormat="1" ht="16.5" customHeight="1">
      <c r="A9" s="32"/>
      <c r="B9" s="38"/>
      <c r="C9" s="32"/>
      <c r="D9" s="32"/>
      <c r="E9" s="136" t="s">
        <v>768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hidden="1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hidden="1" s="2" customFormat="1" ht="12" customHeight="1">
      <c r="A11" s="32"/>
      <c r="B11" s="38"/>
      <c r="C11" s="32"/>
      <c r="D11" s="134" t="s">
        <v>18</v>
      </c>
      <c r="E11" s="32"/>
      <c r="F11" s="137" t="s">
        <v>1</v>
      </c>
      <c r="G11" s="32"/>
      <c r="H11" s="32"/>
      <c r="I11" s="134" t="s">
        <v>19</v>
      </c>
      <c r="J11" s="137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hidden="1" s="2" customFormat="1" ht="12" customHeight="1">
      <c r="A12" s="32"/>
      <c r="B12" s="38"/>
      <c r="C12" s="32"/>
      <c r="D12" s="134" t="s">
        <v>20</v>
      </c>
      <c r="E12" s="32"/>
      <c r="F12" s="137" t="s">
        <v>21</v>
      </c>
      <c r="G12" s="32"/>
      <c r="H12" s="32"/>
      <c r="I12" s="134" t="s">
        <v>22</v>
      </c>
      <c r="J12" s="138" t="str">
        <f>'Rekapitulace stavby'!AN8</f>
        <v>30. 3. 2023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hidden="1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hidden="1" s="2" customFormat="1" ht="12" customHeight="1">
      <c r="A14" s="32"/>
      <c r="B14" s="38"/>
      <c r="C14" s="32"/>
      <c r="D14" s="134" t="s">
        <v>24</v>
      </c>
      <c r="E14" s="32"/>
      <c r="F14" s="32"/>
      <c r="G14" s="32"/>
      <c r="H14" s="32"/>
      <c r="I14" s="134" t="s">
        <v>25</v>
      </c>
      <c r="J14" s="137" t="s">
        <v>26</v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hidden="1" s="2" customFormat="1" ht="18" customHeight="1">
      <c r="A15" s="32"/>
      <c r="B15" s="38"/>
      <c r="C15" s="32"/>
      <c r="D15" s="32"/>
      <c r="E15" s="137" t="s">
        <v>27</v>
      </c>
      <c r="F15" s="32"/>
      <c r="G15" s="32"/>
      <c r="H15" s="32"/>
      <c r="I15" s="134" t="s">
        <v>28</v>
      </c>
      <c r="J15" s="137" t="s">
        <v>29</v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hidden="1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hidden="1" s="2" customFormat="1" ht="12" customHeight="1">
      <c r="A17" s="32"/>
      <c r="B17" s="38"/>
      <c r="C17" s="32"/>
      <c r="D17" s="134" t="s">
        <v>30</v>
      </c>
      <c r="E17" s="32"/>
      <c r="F17" s="32"/>
      <c r="G17" s="32"/>
      <c r="H17" s="32"/>
      <c r="I17" s="134" t="s">
        <v>25</v>
      </c>
      <c r="J17" s="27" t="str">
        <f>'Rekapitulace stavby'!AN13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hidden="1" s="2" customFormat="1" ht="18" customHeight="1">
      <c r="A18" s="32"/>
      <c r="B18" s="38"/>
      <c r="C18" s="32"/>
      <c r="D18" s="32"/>
      <c r="E18" s="27" t="str">
        <f>'Rekapitulace stavby'!E14</f>
        <v>Vyplň údaj</v>
      </c>
      <c r="F18" s="137"/>
      <c r="G18" s="137"/>
      <c r="H18" s="137"/>
      <c r="I18" s="134" t="s">
        <v>28</v>
      </c>
      <c r="J18" s="27" t="str">
        <f>'Rekapitulace stavby'!AN14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hidden="1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hidden="1" s="2" customFormat="1" ht="12" customHeight="1">
      <c r="A20" s="32"/>
      <c r="B20" s="38"/>
      <c r="C20" s="32"/>
      <c r="D20" s="134" t="s">
        <v>32</v>
      </c>
      <c r="E20" s="32"/>
      <c r="F20" s="32"/>
      <c r="G20" s="32"/>
      <c r="H20" s="32"/>
      <c r="I20" s="134" t="s">
        <v>25</v>
      </c>
      <c r="J20" s="137" t="str">
        <f>IF('Rekapitulace stavby'!AN16="","",'Rekapitulace stavby'!AN16)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hidden="1" s="2" customFormat="1" ht="18" customHeight="1">
      <c r="A21" s="32"/>
      <c r="B21" s="38"/>
      <c r="C21" s="32"/>
      <c r="D21" s="32"/>
      <c r="E21" s="137" t="str">
        <f>IF('Rekapitulace stavby'!E17="","",'Rekapitulace stavby'!E17)</f>
        <v xml:space="preserve"> </v>
      </c>
      <c r="F21" s="32"/>
      <c r="G21" s="32"/>
      <c r="H21" s="32"/>
      <c r="I21" s="134" t="s">
        <v>28</v>
      </c>
      <c r="J21" s="137" t="str">
        <f>IF('Rekapitulace stavby'!AN17="","",'Rekapitulace stavby'!AN17)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hidden="1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hidden="1" s="2" customFormat="1" ht="12" customHeight="1">
      <c r="A23" s="32"/>
      <c r="B23" s="38"/>
      <c r="C23" s="32"/>
      <c r="D23" s="134" t="s">
        <v>35</v>
      </c>
      <c r="E23" s="32"/>
      <c r="F23" s="32"/>
      <c r="G23" s="32"/>
      <c r="H23" s="32"/>
      <c r="I23" s="134" t="s">
        <v>25</v>
      </c>
      <c r="J23" s="137" t="s">
        <v>1</v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hidden="1" s="2" customFormat="1" ht="18" customHeight="1">
      <c r="A24" s="32"/>
      <c r="B24" s="38"/>
      <c r="C24" s="32"/>
      <c r="D24" s="32"/>
      <c r="E24" s="137" t="s">
        <v>36</v>
      </c>
      <c r="F24" s="32"/>
      <c r="G24" s="32"/>
      <c r="H24" s="32"/>
      <c r="I24" s="134" t="s">
        <v>28</v>
      </c>
      <c r="J24" s="137" t="s">
        <v>1</v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hidden="1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hidden="1" s="2" customFormat="1" ht="12" customHeight="1">
      <c r="A26" s="32"/>
      <c r="B26" s="38"/>
      <c r="C26" s="32"/>
      <c r="D26" s="134" t="s">
        <v>37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hidden="1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hidden="1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hidden="1" s="2" customFormat="1" ht="25.44" customHeight="1">
      <c r="A30" s="32"/>
      <c r="B30" s="38"/>
      <c r="C30" s="32"/>
      <c r="D30" s="144" t="s">
        <v>38</v>
      </c>
      <c r="E30" s="32"/>
      <c r="F30" s="32"/>
      <c r="G30" s="32"/>
      <c r="H30" s="32"/>
      <c r="I30" s="32"/>
      <c r="J30" s="145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hidden="1" s="2" customFormat="1" ht="6.96" customHeight="1">
      <c r="A31" s="32"/>
      <c r="B31" s="38"/>
      <c r="C31" s="32"/>
      <c r="D31" s="143"/>
      <c r="E31" s="143"/>
      <c r="F31" s="143"/>
      <c r="G31" s="143"/>
      <c r="H31" s="143"/>
      <c r="I31" s="143"/>
      <c r="J31" s="143"/>
      <c r="K31" s="143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hidden="1" s="2" customFormat="1" ht="14.4" customHeight="1">
      <c r="A32" s="32"/>
      <c r="B32" s="38"/>
      <c r="C32" s="32"/>
      <c r="D32" s="32"/>
      <c r="E32" s="32"/>
      <c r="F32" s="146" t="s">
        <v>40</v>
      </c>
      <c r="G32" s="32"/>
      <c r="H32" s="32"/>
      <c r="I32" s="146" t="s">
        <v>39</v>
      </c>
      <c r="J32" s="146" t="s">
        <v>41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hidden="1" s="2" customFormat="1" ht="14.4" customHeight="1">
      <c r="A33" s="32"/>
      <c r="B33" s="38"/>
      <c r="C33" s="32"/>
      <c r="D33" s="147" t="s">
        <v>42</v>
      </c>
      <c r="E33" s="134" t="s">
        <v>43</v>
      </c>
      <c r="F33" s="148">
        <f>ROUND((SUM(BE116:BE142)),  2)</f>
        <v>0</v>
      </c>
      <c r="G33" s="32"/>
      <c r="H33" s="32"/>
      <c r="I33" s="149">
        <v>0.20999999999999999</v>
      </c>
      <c r="J33" s="148">
        <f>ROUND(((SUM(BE116:BE142))*I33),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hidden="1" s="2" customFormat="1" ht="14.4" customHeight="1">
      <c r="A34" s="32"/>
      <c r="B34" s="38"/>
      <c r="C34" s="32"/>
      <c r="D34" s="32"/>
      <c r="E34" s="134" t="s">
        <v>44</v>
      </c>
      <c r="F34" s="148">
        <f>ROUND((SUM(BF116:BF142)),  2)</f>
        <v>0</v>
      </c>
      <c r="G34" s="32"/>
      <c r="H34" s="32"/>
      <c r="I34" s="149">
        <v>0.14999999999999999</v>
      </c>
      <c r="J34" s="148">
        <f>ROUND(((SUM(BF116:BF142))*I34),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4" t="s">
        <v>45</v>
      </c>
      <c r="F35" s="148">
        <f>ROUND((SUM(BG116:BG142)),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4" t="s">
        <v>46</v>
      </c>
      <c r="F36" s="148">
        <f>ROUND((SUM(BH116:BH142)),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47</v>
      </c>
      <c r="F37" s="148">
        <f>ROUND((SUM(BI116:BI142)),  2)</f>
        <v>0</v>
      </c>
      <c r="G37" s="32"/>
      <c r="H37" s="32"/>
      <c r="I37" s="149">
        <v>0</v>
      </c>
      <c r="J37" s="148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25.44" customHeight="1">
      <c r="A39" s="32"/>
      <c r="B39" s="38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hidden="1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hidden="1" s="1" customFormat="1" ht="14.4" customHeight="1">
      <c r="B41" s="14"/>
      <c r="L41" s="14"/>
    </row>
    <row r="42" hidden="1" s="1" customFormat="1" ht="14.4" customHeight="1">
      <c r="B42" s="14"/>
      <c r="L42" s="14"/>
    </row>
    <row r="43" hidden="1" s="1" customFormat="1" ht="14.4" customHeight="1">
      <c r="B43" s="14"/>
      <c r="L43" s="14"/>
    </row>
    <row r="44" hidden="1" s="1" customFormat="1" ht="14.4" customHeight="1">
      <c r="B44" s="14"/>
      <c r="L44" s="14"/>
    </row>
    <row r="45" hidden="1" s="1" customFormat="1" ht="14.4" customHeight="1">
      <c r="B45" s="14"/>
      <c r="L45" s="14"/>
    </row>
    <row r="46" hidden="1" s="1" customFormat="1" ht="14.4" customHeight="1">
      <c r="B46" s="14"/>
      <c r="L46" s="14"/>
    </row>
    <row r="47" hidden="1" s="1" customFormat="1" ht="14.4" customHeight="1">
      <c r="B47" s="14"/>
      <c r="L47" s="14"/>
    </row>
    <row r="48" hidden="1" s="1" customFormat="1" ht="14.4" customHeight="1">
      <c r="B48" s="14"/>
      <c r="L48" s="14"/>
    </row>
    <row r="49" hidden="1" s="1" customFormat="1" ht="14.4" customHeight="1">
      <c r="B49" s="14"/>
      <c r="L49" s="14"/>
    </row>
    <row r="50" hidden="1" s="2" customFormat="1" ht="14.4" customHeight="1">
      <c r="B50" s="57"/>
      <c r="D50" s="157" t="s">
        <v>51</v>
      </c>
      <c r="E50" s="158"/>
      <c r="F50" s="158"/>
      <c r="G50" s="157" t="s">
        <v>52</v>
      </c>
      <c r="H50" s="158"/>
      <c r="I50" s="158"/>
      <c r="J50" s="158"/>
      <c r="K50" s="158"/>
      <c r="L50" s="57"/>
    </row>
    <row r="51" hidden="1">
      <c r="B51" s="14"/>
      <c r="L51" s="14"/>
    </row>
    <row r="52" hidden="1">
      <c r="B52" s="14"/>
      <c r="L52" s="14"/>
    </row>
    <row r="53" hidden="1">
      <c r="B53" s="14"/>
      <c r="L53" s="14"/>
    </row>
    <row r="54" hidden="1">
      <c r="B54" s="14"/>
      <c r="L54" s="14"/>
    </row>
    <row r="55" hidden="1">
      <c r="B55" s="14"/>
      <c r="L55" s="14"/>
    </row>
    <row r="56" hidden="1">
      <c r="B56" s="14"/>
      <c r="L56" s="14"/>
    </row>
    <row r="57" hidden="1">
      <c r="B57" s="14"/>
      <c r="L57" s="14"/>
    </row>
    <row r="58" hidden="1">
      <c r="B58" s="14"/>
      <c r="L58" s="14"/>
    </row>
    <row r="59" hidden="1">
      <c r="B59" s="14"/>
      <c r="L59" s="14"/>
    </row>
    <row r="60" hidden="1">
      <c r="B60" s="14"/>
      <c r="L60" s="14"/>
    </row>
    <row r="61" hidden="1" s="2" customFormat="1">
      <c r="A61" s="32"/>
      <c r="B61" s="38"/>
      <c r="C61" s="32"/>
      <c r="D61" s="159" t="s">
        <v>53</v>
      </c>
      <c r="E61" s="160"/>
      <c r="F61" s="161" t="s">
        <v>54</v>
      </c>
      <c r="G61" s="159" t="s">
        <v>53</v>
      </c>
      <c r="H61" s="160"/>
      <c r="I61" s="160"/>
      <c r="J61" s="162" t="s">
        <v>54</v>
      </c>
      <c r="K61" s="160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hidden="1">
      <c r="B62" s="14"/>
      <c r="L62" s="14"/>
    </row>
    <row r="63" hidden="1">
      <c r="B63" s="14"/>
      <c r="L63" s="14"/>
    </row>
    <row r="64" hidden="1">
      <c r="B64" s="14"/>
      <c r="L64" s="14"/>
    </row>
    <row r="65" hidden="1" s="2" customFormat="1">
      <c r="A65" s="32"/>
      <c r="B65" s="38"/>
      <c r="C65" s="32"/>
      <c r="D65" s="157" t="s">
        <v>55</v>
      </c>
      <c r="E65" s="163"/>
      <c r="F65" s="163"/>
      <c r="G65" s="157" t="s">
        <v>56</v>
      </c>
      <c r="H65" s="163"/>
      <c r="I65" s="163"/>
      <c r="J65" s="163"/>
      <c r="K65" s="16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hidden="1">
      <c r="B66" s="14"/>
      <c r="L66" s="14"/>
    </row>
    <row r="67" hidden="1">
      <c r="B67" s="14"/>
      <c r="L67" s="14"/>
    </row>
    <row r="68" hidden="1">
      <c r="B68" s="14"/>
      <c r="L68" s="14"/>
    </row>
    <row r="69" hidden="1">
      <c r="B69" s="14"/>
      <c r="L69" s="14"/>
    </row>
    <row r="70" hidden="1">
      <c r="B70" s="14"/>
      <c r="L70" s="14"/>
    </row>
    <row r="71" hidden="1">
      <c r="B71" s="14"/>
      <c r="L71" s="14"/>
    </row>
    <row r="72" hidden="1">
      <c r="B72" s="14"/>
      <c r="L72" s="14"/>
    </row>
    <row r="73" hidden="1">
      <c r="B73" s="14"/>
      <c r="L73" s="14"/>
    </row>
    <row r="74" hidden="1">
      <c r="B74" s="14"/>
      <c r="L74" s="14"/>
    </row>
    <row r="75" hidden="1">
      <c r="B75" s="14"/>
      <c r="L75" s="14"/>
    </row>
    <row r="76" hidden="1" s="2" customFormat="1">
      <c r="A76" s="32"/>
      <c r="B76" s="38"/>
      <c r="C76" s="32"/>
      <c r="D76" s="159" t="s">
        <v>53</v>
      </c>
      <c r="E76" s="160"/>
      <c r="F76" s="161" t="s">
        <v>54</v>
      </c>
      <c r="G76" s="159" t="s">
        <v>53</v>
      </c>
      <c r="H76" s="160"/>
      <c r="I76" s="160"/>
      <c r="J76" s="162" t="s">
        <v>54</v>
      </c>
      <c r="K76" s="160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hidden="1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hidden="1"/>
    <row r="79" hidden="1"/>
    <row r="80" hidden="1"/>
    <row r="81" hidden="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hidden="1" s="2" customFormat="1" ht="24.96" customHeight="1">
      <c r="A82" s="32"/>
      <c r="B82" s="33"/>
      <c r="C82" s="17" t="s">
        <v>101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hidden="1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hidden="1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hidden="1" s="2" customFormat="1" ht="26.25" customHeight="1">
      <c r="A85" s="32"/>
      <c r="B85" s="33"/>
      <c r="C85" s="34"/>
      <c r="D85" s="34"/>
      <c r="E85" s="168" t="str">
        <f>E7</f>
        <v>Svařování, navařování, broušení, výměna ocelových součástí výhybek a kolejnic OŘ UNL 2023 - ST Karlovy Vary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hidden="1" s="2" customFormat="1" ht="12" customHeight="1">
      <c r="A86" s="32"/>
      <c r="B86" s="33"/>
      <c r="C86" s="26" t="s">
        <v>99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hidden="1" s="2" customFormat="1" ht="16.5" customHeight="1">
      <c r="A87" s="32"/>
      <c r="B87" s="33"/>
      <c r="C87" s="34"/>
      <c r="D87" s="34"/>
      <c r="E87" s="70" t="str">
        <f>E9</f>
        <v>A.2 - Materál (Sborník Správy železnic 2023)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hidden="1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hidden="1" s="2" customFormat="1" ht="12" customHeight="1">
      <c r="A89" s="32"/>
      <c r="B89" s="33"/>
      <c r="C89" s="26" t="s">
        <v>20</v>
      </c>
      <c r="D89" s="34"/>
      <c r="E89" s="34"/>
      <c r="F89" s="21" t="str">
        <f>F12</f>
        <v>oblast ST Karlovy Vary</v>
      </c>
      <c r="G89" s="34"/>
      <c r="H89" s="34"/>
      <c r="I89" s="26" t="s">
        <v>22</v>
      </c>
      <c r="J89" s="73" t="str">
        <f>IF(J12="","",J12)</f>
        <v>30. 3. 2023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hidden="1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hidden="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>Správa železnic, s.o.; OŘ ÚNL - ST K. Vary</v>
      </c>
      <c r="G91" s="34"/>
      <c r="H91" s="34"/>
      <c r="I91" s="26" t="s">
        <v>32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hidden="1" s="2" customFormat="1" ht="15.15" customHeight="1">
      <c r="A92" s="32"/>
      <c r="B92" s="33"/>
      <c r="C92" s="26" t="s">
        <v>30</v>
      </c>
      <c r="D92" s="34"/>
      <c r="E92" s="34"/>
      <c r="F92" s="21" t="str">
        <f>IF(E18="","",E18)</f>
        <v>Vyplň údaj</v>
      </c>
      <c r="G92" s="34"/>
      <c r="H92" s="34"/>
      <c r="I92" s="26" t="s">
        <v>35</v>
      </c>
      <c r="J92" s="30" t="str">
        <f>E24</f>
        <v>Ing. Ondřej Šmejkal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hidden="1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hidden="1" s="2" customFormat="1" ht="29.28" customHeight="1">
      <c r="A94" s="32"/>
      <c r="B94" s="33"/>
      <c r="C94" s="169" t="s">
        <v>102</v>
      </c>
      <c r="D94" s="170"/>
      <c r="E94" s="170"/>
      <c r="F94" s="170"/>
      <c r="G94" s="170"/>
      <c r="H94" s="170"/>
      <c r="I94" s="170"/>
      <c r="J94" s="171" t="s">
        <v>103</v>
      </c>
      <c r="K94" s="170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hidden="1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hidden="1" s="2" customFormat="1" ht="22.8" customHeight="1">
      <c r="A96" s="32"/>
      <c r="B96" s="33"/>
      <c r="C96" s="172" t="s">
        <v>104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105</v>
      </c>
    </row>
    <row r="97" hidden="1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hidden="1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hidden="1"/>
    <row r="100" hidden="1"/>
    <row r="101" hidden="1"/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106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26.25" customHeight="1">
      <c r="A106" s="32"/>
      <c r="B106" s="33"/>
      <c r="C106" s="34"/>
      <c r="D106" s="34"/>
      <c r="E106" s="168" t="str">
        <f>E7</f>
        <v>Svařování, navařování, broušení, výměna ocelových součástí výhybek a kolejnic OŘ UNL 2023 - ST Karlovy Vary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99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A.2 - Materál (Sborník Správy železnic 2023)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>oblast ST Karlovy Vary</v>
      </c>
      <c r="G110" s="34"/>
      <c r="H110" s="34"/>
      <c r="I110" s="26" t="s">
        <v>22</v>
      </c>
      <c r="J110" s="73" t="str">
        <f>IF(J12="","",J12)</f>
        <v>30. 3. 2023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>Správa železnic, s.o.; OŘ ÚNL - ST K. Vary</v>
      </c>
      <c r="G112" s="34"/>
      <c r="H112" s="34"/>
      <c r="I112" s="26" t="s">
        <v>32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30</v>
      </c>
      <c r="D113" s="34"/>
      <c r="E113" s="34"/>
      <c r="F113" s="21" t="str">
        <f>IF(E18="","",E18)</f>
        <v>Vyplň údaj</v>
      </c>
      <c r="G113" s="34"/>
      <c r="H113" s="34"/>
      <c r="I113" s="26" t="s">
        <v>35</v>
      </c>
      <c r="J113" s="30" t="str">
        <f>E24</f>
        <v>Ing. Ondřej Šmejkal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73"/>
      <c r="B115" s="174"/>
      <c r="C115" s="175" t="s">
        <v>107</v>
      </c>
      <c r="D115" s="176" t="s">
        <v>63</v>
      </c>
      <c r="E115" s="176" t="s">
        <v>59</v>
      </c>
      <c r="F115" s="176" t="s">
        <v>60</v>
      </c>
      <c r="G115" s="176" t="s">
        <v>108</v>
      </c>
      <c r="H115" s="176" t="s">
        <v>109</v>
      </c>
      <c r="I115" s="176" t="s">
        <v>110</v>
      </c>
      <c r="J115" s="176" t="s">
        <v>103</v>
      </c>
      <c r="K115" s="177" t="s">
        <v>111</v>
      </c>
      <c r="L115" s="178"/>
      <c r="M115" s="94" t="s">
        <v>1</v>
      </c>
      <c r="N115" s="95" t="s">
        <v>42</v>
      </c>
      <c r="O115" s="95" t="s">
        <v>112</v>
      </c>
      <c r="P115" s="95" t="s">
        <v>113</v>
      </c>
      <c r="Q115" s="95" t="s">
        <v>114</v>
      </c>
      <c r="R115" s="95" t="s">
        <v>115</v>
      </c>
      <c r="S115" s="95" t="s">
        <v>116</v>
      </c>
      <c r="T115" s="96" t="s">
        <v>117</v>
      </c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</row>
    <row r="116" s="2" customFormat="1" ht="22.8" customHeight="1">
      <c r="A116" s="32"/>
      <c r="B116" s="33"/>
      <c r="C116" s="101" t="s">
        <v>118</v>
      </c>
      <c r="D116" s="34"/>
      <c r="E116" s="34"/>
      <c r="F116" s="34"/>
      <c r="G116" s="34"/>
      <c r="H116" s="34"/>
      <c r="I116" s="34"/>
      <c r="J116" s="179">
        <f>BK116</f>
        <v>0</v>
      </c>
      <c r="K116" s="34"/>
      <c r="L116" s="38"/>
      <c r="M116" s="97"/>
      <c r="N116" s="180"/>
      <c r="O116" s="98"/>
      <c r="P116" s="181">
        <f>SUM(P117:P142)</f>
        <v>0</v>
      </c>
      <c r="Q116" s="98"/>
      <c r="R116" s="181">
        <f>SUM(R117:R142)</f>
        <v>6.8937600000000003</v>
      </c>
      <c r="S116" s="98"/>
      <c r="T116" s="182">
        <f>SUM(T117:T142)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77</v>
      </c>
      <c r="AU116" s="11" t="s">
        <v>105</v>
      </c>
      <c r="BK116" s="183">
        <f>SUM(BK117:BK142)</f>
        <v>0</v>
      </c>
    </row>
    <row r="117" s="2" customFormat="1" ht="16.5" customHeight="1">
      <c r="A117" s="32"/>
      <c r="B117" s="33"/>
      <c r="C117" s="207" t="s">
        <v>86</v>
      </c>
      <c r="D117" s="207" t="s">
        <v>769</v>
      </c>
      <c r="E117" s="208" t="s">
        <v>770</v>
      </c>
      <c r="F117" s="209" t="s">
        <v>771</v>
      </c>
      <c r="G117" s="210" t="s">
        <v>188</v>
      </c>
      <c r="H117" s="211">
        <v>2</v>
      </c>
      <c r="I117" s="212"/>
      <c r="J117" s="213">
        <f>ROUND(I117*H117,2)</f>
        <v>0</v>
      </c>
      <c r="K117" s="209" t="s">
        <v>123</v>
      </c>
      <c r="L117" s="214"/>
      <c r="M117" s="215" t="s">
        <v>1</v>
      </c>
      <c r="N117" s="216" t="s">
        <v>43</v>
      </c>
      <c r="O117" s="85"/>
      <c r="P117" s="193">
        <f>O117*H117</f>
        <v>0</v>
      </c>
      <c r="Q117" s="193">
        <v>0.31102999999999997</v>
      </c>
      <c r="R117" s="193">
        <f>Q117*H117</f>
        <v>0.62205999999999995</v>
      </c>
      <c r="S117" s="193">
        <v>0</v>
      </c>
      <c r="T117" s="194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5" t="s">
        <v>439</v>
      </c>
      <c r="AT117" s="195" t="s">
        <v>769</v>
      </c>
      <c r="AU117" s="195" t="s">
        <v>78</v>
      </c>
      <c r="AY117" s="11" t="s">
        <v>125</v>
      </c>
      <c r="BE117" s="196">
        <f>IF(N117="základní",J117,0)</f>
        <v>0</v>
      </c>
      <c r="BF117" s="196">
        <f>IF(N117="snížená",J117,0)</f>
        <v>0</v>
      </c>
      <c r="BG117" s="196">
        <f>IF(N117="zákl. přenesená",J117,0)</f>
        <v>0</v>
      </c>
      <c r="BH117" s="196">
        <f>IF(N117="sníž. přenesená",J117,0)</f>
        <v>0</v>
      </c>
      <c r="BI117" s="196">
        <f>IF(N117="nulová",J117,0)</f>
        <v>0</v>
      </c>
      <c r="BJ117" s="11" t="s">
        <v>86</v>
      </c>
      <c r="BK117" s="196">
        <f>ROUND(I117*H117,2)</f>
        <v>0</v>
      </c>
      <c r="BL117" s="11" t="s">
        <v>439</v>
      </c>
      <c r="BM117" s="195" t="s">
        <v>772</v>
      </c>
    </row>
    <row r="118" s="2" customFormat="1">
      <c r="A118" s="32"/>
      <c r="B118" s="33"/>
      <c r="C118" s="34"/>
      <c r="D118" s="197" t="s">
        <v>127</v>
      </c>
      <c r="E118" s="34"/>
      <c r="F118" s="198" t="s">
        <v>771</v>
      </c>
      <c r="G118" s="34"/>
      <c r="H118" s="34"/>
      <c r="I118" s="199"/>
      <c r="J118" s="34"/>
      <c r="K118" s="34"/>
      <c r="L118" s="38"/>
      <c r="M118" s="200"/>
      <c r="N118" s="201"/>
      <c r="O118" s="85"/>
      <c r="P118" s="85"/>
      <c r="Q118" s="85"/>
      <c r="R118" s="85"/>
      <c r="S118" s="85"/>
      <c r="T118" s="86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1" t="s">
        <v>127</v>
      </c>
      <c r="AU118" s="11" t="s">
        <v>78</v>
      </c>
    </row>
    <row r="119" s="2" customFormat="1" ht="24.15" customHeight="1">
      <c r="A119" s="32"/>
      <c r="B119" s="33"/>
      <c r="C119" s="207" t="s">
        <v>88</v>
      </c>
      <c r="D119" s="207" t="s">
        <v>769</v>
      </c>
      <c r="E119" s="208" t="s">
        <v>773</v>
      </c>
      <c r="F119" s="209" t="s">
        <v>774</v>
      </c>
      <c r="G119" s="210" t="s">
        <v>188</v>
      </c>
      <c r="H119" s="211">
        <v>2</v>
      </c>
      <c r="I119" s="212"/>
      <c r="J119" s="213">
        <f>ROUND(I119*H119,2)</f>
        <v>0</v>
      </c>
      <c r="K119" s="209" t="s">
        <v>123</v>
      </c>
      <c r="L119" s="214"/>
      <c r="M119" s="215" t="s">
        <v>1</v>
      </c>
      <c r="N119" s="216" t="s">
        <v>43</v>
      </c>
      <c r="O119" s="85"/>
      <c r="P119" s="193">
        <f>O119*H119</f>
        <v>0</v>
      </c>
      <c r="Q119" s="193">
        <v>0.31102999999999997</v>
      </c>
      <c r="R119" s="193">
        <f>Q119*H119</f>
        <v>0.62205999999999995</v>
      </c>
      <c r="S119" s="193">
        <v>0</v>
      </c>
      <c r="T119" s="194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95" t="s">
        <v>439</v>
      </c>
      <c r="AT119" s="195" t="s">
        <v>769</v>
      </c>
      <c r="AU119" s="195" t="s">
        <v>78</v>
      </c>
      <c r="AY119" s="11" t="s">
        <v>125</v>
      </c>
      <c r="BE119" s="196">
        <f>IF(N119="základní",J119,0)</f>
        <v>0</v>
      </c>
      <c r="BF119" s="196">
        <f>IF(N119="snížená",J119,0)</f>
        <v>0</v>
      </c>
      <c r="BG119" s="196">
        <f>IF(N119="zákl. přenesená",J119,0)</f>
        <v>0</v>
      </c>
      <c r="BH119" s="196">
        <f>IF(N119="sníž. přenesená",J119,0)</f>
        <v>0</v>
      </c>
      <c r="BI119" s="196">
        <f>IF(N119="nulová",J119,0)</f>
        <v>0</v>
      </c>
      <c r="BJ119" s="11" t="s">
        <v>86</v>
      </c>
      <c r="BK119" s="196">
        <f>ROUND(I119*H119,2)</f>
        <v>0</v>
      </c>
      <c r="BL119" s="11" t="s">
        <v>439</v>
      </c>
      <c r="BM119" s="195" t="s">
        <v>775</v>
      </c>
    </row>
    <row r="120" s="2" customFormat="1">
      <c r="A120" s="32"/>
      <c r="B120" s="33"/>
      <c r="C120" s="34"/>
      <c r="D120" s="197" t="s">
        <v>127</v>
      </c>
      <c r="E120" s="34"/>
      <c r="F120" s="198" t="s">
        <v>774</v>
      </c>
      <c r="G120" s="34"/>
      <c r="H120" s="34"/>
      <c r="I120" s="199"/>
      <c r="J120" s="34"/>
      <c r="K120" s="34"/>
      <c r="L120" s="38"/>
      <c r="M120" s="200"/>
      <c r="N120" s="201"/>
      <c r="O120" s="85"/>
      <c r="P120" s="85"/>
      <c r="Q120" s="85"/>
      <c r="R120" s="85"/>
      <c r="S120" s="85"/>
      <c r="T120" s="86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1" t="s">
        <v>127</v>
      </c>
      <c r="AU120" s="11" t="s">
        <v>78</v>
      </c>
    </row>
    <row r="121" s="2" customFormat="1" ht="24.15" customHeight="1">
      <c r="A121" s="32"/>
      <c r="B121" s="33"/>
      <c r="C121" s="207" t="s">
        <v>137</v>
      </c>
      <c r="D121" s="207" t="s">
        <v>769</v>
      </c>
      <c r="E121" s="208" t="s">
        <v>776</v>
      </c>
      <c r="F121" s="209" t="s">
        <v>777</v>
      </c>
      <c r="G121" s="210" t="s">
        <v>188</v>
      </c>
      <c r="H121" s="211">
        <v>1</v>
      </c>
      <c r="I121" s="212"/>
      <c r="J121" s="213">
        <f>ROUND(I121*H121,2)</f>
        <v>0</v>
      </c>
      <c r="K121" s="209" t="s">
        <v>123</v>
      </c>
      <c r="L121" s="214"/>
      <c r="M121" s="215" t="s">
        <v>1</v>
      </c>
      <c r="N121" s="216" t="s">
        <v>43</v>
      </c>
      <c r="O121" s="85"/>
      <c r="P121" s="193">
        <f>O121*H121</f>
        <v>0</v>
      </c>
      <c r="Q121" s="193">
        <v>0.34114</v>
      </c>
      <c r="R121" s="193">
        <f>Q121*H121</f>
        <v>0.34114</v>
      </c>
      <c r="S121" s="193">
        <v>0</v>
      </c>
      <c r="T121" s="194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95" t="s">
        <v>439</v>
      </c>
      <c r="AT121" s="195" t="s">
        <v>769</v>
      </c>
      <c r="AU121" s="195" t="s">
        <v>78</v>
      </c>
      <c r="AY121" s="11" t="s">
        <v>125</v>
      </c>
      <c r="BE121" s="196">
        <f>IF(N121="základní",J121,0)</f>
        <v>0</v>
      </c>
      <c r="BF121" s="196">
        <f>IF(N121="snížená",J121,0)</f>
        <v>0</v>
      </c>
      <c r="BG121" s="196">
        <f>IF(N121="zákl. přenesená",J121,0)</f>
        <v>0</v>
      </c>
      <c r="BH121" s="196">
        <f>IF(N121="sníž. přenesená",J121,0)</f>
        <v>0</v>
      </c>
      <c r="BI121" s="196">
        <f>IF(N121="nulová",J121,0)</f>
        <v>0</v>
      </c>
      <c r="BJ121" s="11" t="s">
        <v>86</v>
      </c>
      <c r="BK121" s="196">
        <f>ROUND(I121*H121,2)</f>
        <v>0</v>
      </c>
      <c r="BL121" s="11" t="s">
        <v>439</v>
      </c>
      <c r="BM121" s="195" t="s">
        <v>778</v>
      </c>
    </row>
    <row r="122" s="2" customFormat="1">
      <c r="A122" s="32"/>
      <c r="B122" s="33"/>
      <c r="C122" s="34"/>
      <c r="D122" s="197" t="s">
        <v>127</v>
      </c>
      <c r="E122" s="34"/>
      <c r="F122" s="198" t="s">
        <v>777</v>
      </c>
      <c r="G122" s="34"/>
      <c r="H122" s="34"/>
      <c r="I122" s="199"/>
      <c r="J122" s="34"/>
      <c r="K122" s="34"/>
      <c r="L122" s="38"/>
      <c r="M122" s="200"/>
      <c r="N122" s="201"/>
      <c r="O122" s="85"/>
      <c r="P122" s="85"/>
      <c r="Q122" s="85"/>
      <c r="R122" s="85"/>
      <c r="S122" s="85"/>
      <c r="T122" s="86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1" t="s">
        <v>127</v>
      </c>
      <c r="AU122" s="11" t="s">
        <v>78</v>
      </c>
    </row>
    <row r="123" s="2" customFormat="1" ht="24.15" customHeight="1">
      <c r="A123" s="32"/>
      <c r="B123" s="33"/>
      <c r="C123" s="207" t="s">
        <v>124</v>
      </c>
      <c r="D123" s="207" t="s">
        <v>769</v>
      </c>
      <c r="E123" s="208" t="s">
        <v>779</v>
      </c>
      <c r="F123" s="209" t="s">
        <v>780</v>
      </c>
      <c r="G123" s="210" t="s">
        <v>188</v>
      </c>
      <c r="H123" s="211">
        <v>5</v>
      </c>
      <c r="I123" s="212"/>
      <c r="J123" s="213">
        <f>ROUND(I123*H123,2)</f>
        <v>0</v>
      </c>
      <c r="K123" s="209" t="s">
        <v>123</v>
      </c>
      <c r="L123" s="214"/>
      <c r="M123" s="215" t="s">
        <v>1</v>
      </c>
      <c r="N123" s="216" t="s">
        <v>43</v>
      </c>
      <c r="O123" s="85"/>
      <c r="P123" s="193">
        <f>O123*H123</f>
        <v>0</v>
      </c>
      <c r="Q123" s="193">
        <v>0.24418999999999999</v>
      </c>
      <c r="R123" s="193">
        <f>Q123*H123</f>
        <v>1.22095</v>
      </c>
      <c r="S123" s="193">
        <v>0</v>
      </c>
      <c r="T123" s="194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5" t="s">
        <v>439</v>
      </c>
      <c r="AT123" s="195" t="s">
        <v>769</v>
      </c>
      <c r="AU123" s="195" t="s">
        <v>78</v>
      </c>
      <c r="AY123" s="11" t="s">
        <v>125</v>
      </c>
      <c r="BE123" s="196">
        <f>IF(N123="základní",J123,0)</f>
        <v>0</v>
      </c>
      <c r="BF123" s="196">
        <f>IF(N123="snížená",J123,0)</f>
        <v>0</v>
      </c>
      <c r="BG123" s="196">
        <f>IF(N123="zákl. přenesená",J123,0)</f>
        <v>0</v>
      </c>
      <c r="BH123" s="196">
        <f>IF(N123="sníž. přenesená",J123,0)</f>
        <v>0</v>
      </c>
      <c r="BI123" s="196">
        <f>IF(N123="nulová",J123,0)</f>
        <v>0</v>
      </c>
      <c r="BJ123" s="11" t="s">
        <v>86</v>
      </c>
      <c r="BK123" s="196">
        <f>ROUND(I123*H123,2)</f>
        <v>0</v>
      </c>
      <c r="BL123" s="11" t="s">
        <v>439</v>
      </c>
      <c r="BM123" s="195" t="s">
        <v>781</v>
      </c>
    </row>
    <row r="124" s="2" customFormat="1">
      <c r="A124" s="32"/>
      <c r="B124" s="33"/>
      <c r="C124" s="34"/>
      <c r="D124" s="197" t="s">
        <v>127</v>
      </c>
      <c r="E124" s="34"/>
      <c r="F124" s="198" t="s">
        <v>780</v>
      </c>
      <c r="G124" s="34"/>
      <c r="H124" s="34"/>
      <c r="I124" s="199"/>
      <c r="J124" s="34"/>
      <c r="K124" s="34"/>
      <c r="L124" s="38"/>
      <c r="M124" s="200"/>
      <c r="N124" s="201"/>
      <c r="O124" s="85"/>
      <c r="P124" s="85"/>
      <c r="Q124" s="85"/>
      <c r="R124" s="85"/>
      <c r="S124" s="85"/>
      <c r="T124" s="86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1" t="s">
        <v>127</v>
      </c>
      <c r="AU124" s="11" t="s">
        <v>78</v>
      </c>
    </row>
    <row r="125" s="2" customFormat="1" ht="24.15" customHeight="1">
      <c r="A125" s="32"/>
      <c r="B125" s="33"/>
      <c r="C125" s="207" t="s">
        <v>147</v>
      </c>
      <c r="D125" s="207" t="s">
        <v>769</v>
      </c>
      <c r="E125" s="208" t="s">
        <v>782</v>
      </c>
      <c r="F125" s="209" t="s">
        <v>783</v>
      </c>
      <c r="G125" s="210" t="s">
        <v>188</v>
      </c>
      <c r="H125" s="211">
        <v>5</v>
      </c>
      <c r="I125" s="212"/>
      <c r="J125" s="213">
        <f>ROUND(I125*H125,2)</f>
        <v>0</v>
      </c>
      <c r="K125" s="209" t="s">
        <v>123</v>
      </c>
      <c r="L125" s="214"/>
      <c r="M125" s="215" t="s">
        <v>1</v>
      </c>
      <c r="N125" s="216" t="s">
        <v>43</v>
      </c>
      <c r="O125" s="85"/>
      <c r="P125" s="193">
        <f>O125*H125</f>
        <v>0</v>
      </c>
      <c r="Q125" s="193">
        <v>0.27383000000000002</v>
      </c>
      <c r="R125" s="193">
        <f>Q125*H125</f>
        <v>1.3691500000000001</v>
      </c>
      <c r="S125" s="193">
        <v>0</v>
      </c>
      <c r="T125" s="194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5" t="s">
        <v>439</v>
      </c>
      <c r="AT125" s="195" t="s">
        <v>769</v>
      </c>
      <c r="AU125" s="195" t="s">
        <v>78</v>
      </c>
      <c r="AY125" s="11" t="s">
        <v>125</v>
      </c>
      <c r="BE125" s="196">
        <f>IF(N125="základní",J125,0)</f>
        <v>0</v>
      </c>
      <c r="BF125" s="196">
        <f>IF(N125="snížená",J125,0)</f>
        <v>0</v>
      </c>
      <c r="BG125" s="196">
        <f>IF(N125="zákl. přenesená",J125,0)</f>
        <v>0</v>
      </c>
      <c r="BH125" s="196">
        <f>IF(N125="sníž. přenesená",J125,0)</f>
        <v>0</v>
      </c>
      <c r="BI125" s="196">
        <f>IF(N125="nulová",J125,0)</f>
        <v>0</v>
      </c>
      <c r="BJ125" s="11" t="s">
        <v>86</v>
      </c>
      <c r="BK125" s="196">
        <f>ROUND(I125*H125,2)</f>
        <v>0</v>
      </c>
      <c r="BL125" s="11" t="s">
        <v>439</v>
      </c>
      <c r="BM125" s="195" t="s">
        <v>784</v>
      </c>
    </row>
    <row r="126" s="2" customFormat="1">
      <c r="A126" s="32"/>
      <c r="B126" s="33"/>
      <c r="C126" s="34"/>
      <c r="D126" s="197" t="s">
        <v>127</v>
      </c>
      <c r="E126" s="34"/>
      <c r="F126" s="198" t="s">
        <v>783</v>
      </c>
      <c r="G126" s="34"/>
      <c r="H126" s="34"/>
      <c r="I126" s="199"/>
      <c r="J126" s="34"/>
      <c r="K126" s="34"/>
      <c r="L126" s="38"/>
      <c r="M126" s="200"/>
      <c r="N126" s="201"/>
      <c r="O126" s="85"/>
      <c r="P126" s="85"/>
      <c r="Q126" s="85"/>
      <c r="R126" s="85"/>
      <c r="S126" s="85"/>
      <c r="T126" s="86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1" t="s">
        <v>127</v>
      </c>
      <c r="AU126" s="11" t="s">
        <v>78</v>
      </c>
    </row>
    <row r="127" s="2" customFormat="1" ht="24.15" customHeight="1">
      <c r="A127" s="32"/>
      <c r="B127" s="33"/>
      <c r="C127" s="207" t="s">
        <v>152</v>
      </c>
      <c r="D127" s="207" t="s">
        <v>769</v>
      </c>
      <c r="E127" s="208" t="s">
        <v>785</v>
      </c>
      <c r="F127" s="209" t="s">
        <v>786</v>
      </c>
      <c r="G127" s="210" t="s">
        <v>188</v>
      </c>
      <c r="H127" s="211">
        <v>5</v>
      </c>
      <c r="I127" s="212"/>
      <c r="J127" s="213">
        <f>ROUND(I127*H127,2)</f>
        <v>0</v>
      </c>
      <c r="K127" s="209" t="s">
        <v>123</v>
      </c>
      <c r="L127" s="214"/>
      <c r="M127" s="215" t="s">
        <v>1</v>
      </c>
      <c r="N127" s="216" t="s">
        <v>43</v>
      </c>
      <c r="O127" s="85"/>
      <c r="P127" s="193">
        <f>O127*H127</f>
        <v>0</v>
      </c>
      <c r="Q127" s="193">
        <v>0.28864000000000001</v>
      </c>
      <c r="R127" s="193">
        <f>Q127*H127</f>
        <v>1.4432</v>
      </c>
      <c r="S127" s="193">
        <v>0</v>
      </c>
      <c r="T127" s="194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5" t="s">
        <v>439</v>
      </c>
      <c r="AT127" s="195" t="s">
        <v>769</v>
      </c>
      <c r="AU127" s="195" t="s">
        <v>78</v>
      </c>
      <c r="AY127" s="11" t="s">
        <v>125</v>
      </c>
      <c r="BE127" s="196">
        <f>IF(N127="základní",J127,0)</f>
        <v>0</v>
      </c>
      <c r="BF127" s="196">
        <f>IF(N127="snížená",J127,0)</f>
        <v>0</v>
      </c>
      <c r="BG127" s="196">
        <f>IF(N127="zákl. přenesená",J127,0)</f>
        <v>0</v>
      </c>
      <c r="BH127" s="196">
        <f>IF(N127="sníž. přenesená",J127,0)</f>
        <v>0</v>
      </c>
      <c r="BI127" s="196">
        <f>IF(N127="nulová",J127,0)</f>
        <v>0</v>
      </c>
      <c r="BJ127" s="11" t="s">
        <v>86</v>
      </c>
      <c r="BK127" s="196">
        <f>ROUND(I127*H127,2)</f>
        <v>0</v>
      </c>
      <c r="BL127" s="11" t="s">
        <v>439</v>
      </c>
      <c r="BM127" s="195" t="s">
        <v>787</v>
      </c>
    </row>
    <row r="128" s="2" customFormat="1">
      <c r="A128" s="32"/>
      <c r="B128" s="33"/>
      <c r="C128" s="34"/>
      <c r="D128" s="197" t="s">
        <v>127</v>
      </c>
      <c r="E128" s="34"/>
      <c r="F128" s="198" t="s">
        <v>786</v>
      </c>
      <c r="G128" s="34"/>
      <c r="H128" s="34"/>
      <c r="I128" s="199"/>
      <c r="J128" s="34"/>
      <c r="K128" s="34"/>
      <c r="L128" s="38"/>
      <c r="M128" s="200"/>
      <c r="N128" s="201"/>
      <c r="O128" s="85"/>
      <c r="P128" s="85"/>
      <c r="Q128" s="85"/>
      <c r="R128" s="85"/>
      <c r="S128" s="85"/>
      <c r="T128" s="86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1" t="s">
        <v>127</v>
      </c>
      <c r="AU128" s="11" t="s">
        <v>78</v>
      </c>
    </row>
    <row r="129" s="2" customFormat="1" ht="21.75" customHeight="1">
      <c r="A129" s="32"/>
      <c r="B129" s="33"/>
      <c r="C129" s="207" t="s">
        <v>157</v>
      </c>
      <c r="D129" s="207" t="s">
        <v>769</v>
      </c>
      <c r="E129" s="208" t="s">
        <v>788</v>
      </c>
      <c r="F129" s="209" t="s">
        <v>789</v>
      </c>
      <c r="G129" s="210" t="s">
        <v>188</v>
      </c>
      <c r="H129" s="211">
        <v>2</v>
      </c>
      <c r="I129" s="212"/>
      <c r="J129" s="213">
        <f>ROUND(I129*H129,2)</f>
        <v>0</v>
      </c>
      <c r="K129" s="209" t="s">
        <v>123</v>
      </c>
      <c r="L129" s="214"/>
      <c r="M129" s="215" t="s">
        <v>1</v>
      </c>
      <c r="N129" s="216" t="s">
        <v>43</v>
      </c>
      <c r="O129" s="85"/>
      <c r="P129" s="193">
        <f>O129*H129</f>
        <v>0</v>
      </c>
      <c r="Q129" s="193">
        <v>0.044999999999999998</v>
      </c>
      <c r="R129" s="193">
        <f>Q129*H129</f>
        <v>0.089999999999999997</v>
      </c>
      <c r="S129" s="193">
        <v>0</v>
      </c>
      <c r="T129" s="194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5" t="s">
        <v>439</v>
      </c>
      <c r="AT129" s="195" t="s">
        <v>769</v>
      </c>
      <c r="AU129" s="195" t="s">
        <v>78</v>
      </c>
      <c r="AY129" s="11" t="s">
        <v>125</v>
      </c>
      <c r="BE129" s="196">
        <f>IF(N129="základní",J129,0)</f>
        <v>0</v>
      </c>
      <c r="BF129" s="196">
        <f>IF(N129="snížená",J129,0)</f>
        <v>0</v>
      </c>
      <c r="BG129" s="196">
        <f>IF(N129="zákl. přenesená",J129,0)</f>
        <v>0</v>
      </c>
      <c r="BH129" s="196">
        <f>IF(N129="sníž. přenesená",J129,0)</f>
        <v>0</v>
      </c>
      <c r="BI129" s="196">
        <f>IF(N129="nulová",J129,0)</f>
        <v>0</v>
      </c>
      <c r="BJ129" s="11" t="s">
        <v>86</v>
      </c>
      <c r="BK129" s="196">
        <f>ROUND(I129*H129,2)</f>
        <v>0</v>
      </c>
      <c r="BL129" s="11" t="s">
        <v>439</v>
      </c>
      <c r="BM129" s="195" t="s">
        <v>790</v>
      </c>
    </row>
    <row r="130" s="2" customFormat="1">
      <c r="A130" s="32"/>
      <c r="B130" s="33"/>
      <c r="C130" s="34"/>
      <c r="D130" s="197" t="s">
        <v>127</v>
      </c>
      <c r="E130" s="34"/>
      <c r="F130" s="198" t="s">
        <v>789</v>
      </c>
      <c r="G130" s="34"/>
      <c r="H130" s="34"/>
      <c r="I130" s="199"/>
      <c r="J130" s="34"/>
      <c r="K130" s="34"/>
      <c r="L130" s="38"/>
      <c r="M130" s="200"/>
      <c r="N130" s="201"/>
      <c r="O130" s="85"/>
      <c r="P130" s="85"/>
      <c r="Q130" s="85"/>
      <c r="R130" s="85"/>
      <c r="S130" s="85"/>
      <c r="T130" s="86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1" t="s">
        <v>127</v>
      </c>
      <c r="AU130" s="11" t="s">
        <v>78</v>
      </c>
    </row>
    <row r="131" s="2" customFormat="1" ht="21.75" customHeight="1">
      <c r="A131" s="32"/>
      <c r="B131" s="33"/>
      <c r="C131" s="207" t="s">
        <v>163</v>
      </c>
      <c r="D131" s="207" t="s">
        <v>769</v>
      </c>
      <c r="E131" s="208" t="s">
        <v>791</v>
      </c>
      <c r="F131" s="209" t="s">
        <v>792</v>
      </c>
      <c r="G131" s="210" t="s">
        <v>188</v>
      </c>
      <c r="H131" s="211">
        <v>2</v>
      </c>
      <c r="I131" s="212"/>
      <c r="J131" s="213">
        <f>ROUND(I131*H131,2)</f>
        <v>0</v>
      </c>
      <c r="K131" s="209" t="s">
        <v>123</v>
      </c>
      <c r="L131" s="214"/>
      <c r="M131" s="215" t="s">
        <v>1</v>
      </c>
      <c r="N131" s="216" t="s">
        <v>43</v>
      </c>
      <c r="O131" s="85"/>
      <c r="P131" s="193">
        <f>O131*H131</f>
        <v>0</v>
      </c>
      <c r="Q131" s="193">
        <v>0.035000000000000003</v>
      </c>
      <c r="R131" s="193">
        <f>Q131*H131</f>
        <v>0.070000000000000007</v>
      </c>
      <c r="S131" s="193">
        <v>0</v>
      </c>
      <c r="T131" s="194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95" t="s">
        <v>439</v>
      </c>
      <c r="AT131" s="195" t="s">
        <v>769</v>
      </c>
      <c r="AU131" s="195" t="s">
        <v>78</v>
      </c>
      <c r="AY131" s="11" t="s">
        <v>125</v>
      </c>
      <c r="BE131" s="196">
        <f>IF(N131="základní",J131,0)</f>
        <v>0</v>
      </c>
      <c r="BF131" s="196">
        <f>IF(N131="snížená",J131,0)</f>
        <v>0</v>
      </c>
      <c r="BG131" s="196">
        <f>IF(N131="zákl. přenesená",J131,0)</f>
        <v>0</v>
      </c>
      <c r="BH131" s="196">
        <f>IF(N131="sníž. přenesená",J131,0)</f>
        <v>0</v>
      </c>
      <c r="BI131" s="196">
        <f>IF(N131="nulová",J131,0)</f>
        <v>0</v>
      </c>
      <c r="BJ131" s="11" t="s">
        <v>86</v>
      </c>
      <c r="BK131" s="196">
        <f>ROUND(I131*H131,2)</f>
        <v>0</v>
      </c>
      <c r="BL131" s="11" t="s">
        <v>439</v>
      </c>
      <c r="BM131" s="195" t="s">
        <v>793</v>
      </c>
    </row>
    <row r="132" s="2" customFormat="1">
      <c r="A132" s="32"/>
      <c r="B132" s="33"/>
      <c r="C132" s="34"/>
      <c r="D132" s="197" t="s">
        <v>127</v>
      </c>
      <c r="E132" s="34"/>
      <c r="F132" s="198" t="s">
        <v>792</v>
      </c>
      <c r="G132" s="34"/>
      <c r="H132" s="34"/>
      <c r="I132" s="199"/>
      <c r="J132" s="34"/>
      <c r="K132" s="34"/>
      <c r="L132" s="38"/>
      <c r="M132" s="200"/>
      <c r="N132" s="201"/>
      <c r="O132" s="85"/>
      <c r="P132" s="85"/>
      <c r="Q132" s="85"/>
      <c r="R132" s="85"/>
      <c r="S132" s="85"/>
      <c r="T132" s="86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1" t="s">
        <v>127</v>
      </c>
      <c r="AU132" s="11" t="s">
        <v>78</v>
      </c>
    </row>
    <row r="133" s="2" customFormat="1" ht="21.75" customHeight="1">
      <c r="A133" s="32"/>
      <c r="B133" s="33"/>
      <c r="C133" s="207" t="s">
        <v>168</v>
      </c>
      <c r="D133" s="207" t="s">
        <v>769</v>
      </c>
      <c r="E133" s="208" t="s">
        <v>794</v>
      </c>
      <c r="F133" s="209" t="s">
        <v>795</v>
      </c>
      <c r="G133" s="210" t="s">
        <v>188</v>
      </c>
      <c r="H133" s="211">
        <v>1</v>
      </c>
      <c r="I133" s="212"/>
      <c r="J133" s="213">
        <f>ROUND(I133*H133,2)</f>
        <v>0</v>
      </c>
      <c r="K133" s="209" t="s">
        <v>123</v>
      </c>
      <c r="L133" s="214"/>
      <c r="M133" s="215" t="s">
        <v>1</v>
      </c>
      <c r="N133" s="216" t="s">
        <v>43</v>
      </c>
      <c r="O133" s="85"/>
      <c r="P133" s="193">
        <f>O133*H133</f>
        <v>0</v>
      </c>
      <c r="Q133" s="193">
        <v>0.059999999999999998</v>
      </c>
      <c r="R133" s="193">
        <f>Q133*H133</f>
        <v>0.059999999999999998</v>
      </c>
      <c r="S133" s="193">
        <v>0</v>
      </c>
      <c r="T133" s="194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5" t="s">
        <v>439</v>
      </c>
      <c r="AT133" s="195" t="s">
        <v>769</v>
      </c>
      <c r="AU133" s="195" t="s">
        <v>78</v>
      </c>
      <c r="AY133" s="11" t="s">
        <v>125</v>
      </c>
      <c r="BE133" s="196">
        <f>IF(N133="základní",J133,0)</f>
        <v>0</v>
      </c>
      <c r="BF133" s="196">
        <f>IF(N133="snížená",J133,0)</f>
        <v>0</v>
      </c>
      <c r="BG133" s="196">
        <f>IF(N133="zákl. přenesená",J133,0)</f>
        <v>0</v>
      </c>
      <c r="BH133" s="196">
        <f>IF(N133="sníž. přenesená",J133,0)</f>
        <v>0</v>
      </c>
      <c r="BI133" s="196">
        <f>IF(N133="nulová",J133,0)</f>
        <v>0</v>
      </c>
      <c r="BJ133" s="11" t="s">
        <v>86</v>
      </c>
      <c r="BK133" s="196">
        <f>ROUND(I133*H133,2)</f>
        <v>0</v>
      </c>
      <c r="BL133" s="11" t="s">
        <v>439</v>
      </c>
      <c r="BM133" s="195" t="s">
        <v>796</v>
      </c>
    </row>
    <row r="134" s="2" customFormat="1">
      <c r="A134" s="32"/>
      <c r="B134" s="33"/>
      <c r="C134" s="34"/>
      <c r="D134" s="197" t="s">
        <v>127</v>
      </c>
      <c r="E134" s="34"/>
      <c r="F134" s="198" t="s">
        <v>795</v>
      </c>
      <c r="G134" s="34"/>
      <c r="H134" s="34"/>
      <c r="I134" s="199"/>
      <c r="J134" s="34"/>
      <c r="K134" s="34"/>
      <c r="L134" s="38"/>
      <c r="M134" s="200"/>
      <c r="N134" s="201"/>
      <c r="O134" s="85"/>
      <c r="P134" s="85"/>
      <c r="Q134" s="85"/>
      <c r="R134" s="85"/>
      <c r="S134" s="85"/>
      <c r="T134" s="86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1" t="s">
        <v>127</v>
      </c>
      <c r="AU134" s="11" t="s">
        <v>78</v>
      </c>
    </row>
    <row r="135" s="2" customFormat="1" ht="24.15" customHeight="1">
      <c r="A135" s="32"/>
      <c r="B135" s="33"/>
      <c r="C135" s="207" t="s">
        <v>174</v>
      </c>
      <c r="D135" s="207" t="s">
        <v>769</v>
      </c>
      <c r="E135" s="208" t="s">
        <v>797</v>
      </c>
      <c r="F135" s="209" t="s">
        <v>798</v>
      </c>
      <c r="G135" s="210" t="s">
        <v>188</v>
      </c>
      <c r="H135" s="211">
        <v>8</v>
      </c>
      <c r="I135" s="212"/>
      <c r="J135" s="213">
        <f>ROUND(I135*H135,2)</f>
        <v>0</v>
      </c>
      <c r="K135" s="209" t="s">
        <v>123</v>
      </c>
      <c r="L135" s="214"/>
      <c r="M135" s="215" t="s">
        <v>1</v>
      </c>
      <c r="N135" s="216" t="s">
        <v>43</v>
      </c>
      <c r="O135" s="85"/>
      <c r="P135" s="193">
        <f>O135*H135</f>
        <v>0</v>
      </c>
      <c r="Q135" s="193">
        <v>0.034290000000000001</v>
      </c>
      <c r="R135" s="193">
        <f>Q135*H135</f>
        <v>0.27432000000000001</v>
      </c>
      <c r="S135" s="193">
        <v>0</v>
      </c>
      <c r="T135" s="194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95" t="s">
        <v>439</v>
      </c>
      <c r="AT135" s="195" t="s">
        <v>769</v>
      </c>
      <c r="AU135" s="195" t="s">
        <v>78</v>
      </c>
      <c r="AY135" s="11" t="s">
        <v>125</v>
      </c>
      <c r="BE135" s="196">
        <f>IF(N135="základní",J135,0)</f>
        <v>0</v>
      </c>
      <c r="BF135" s="196">
        <f>IF(N135="snížená",J135,0)</f>
        <v>0</v>
      </c>
      <c r="BG135" s="196">
        <f>IF(N135="zákl. přenesená",J135,0)</f>
        <v>0</v>
      </c>
      <c r="BH135" s="196">
        <f>IF(N135="sníž. přenesená",J135,0)</f>
        <v>0</v>
      </c>
      <c r="BI135" s="196">
        <f>IF(N135="nulová",J135,0)</f>
        <v>0</v>
      </c>
      <c r="BJ135" s="11" t="s">
        <v>86</v>
      </c>
      <c r="BK135" s="196">
        <f>ROUND(I135*H135,2)</f>
        <v>0</v>
      </c>
      <c r="BL135" s="11" t="s">
        <v>439</v>
      </c>
      <c r="BM135" s="195" t="s">
        <v>799</v>
      </c>
    </row>
    <row r="136" s="2" customFormat="1">
      <c r="A136" s="32"/>
      <c r="B136" s="33"/>
      <c r="C136" s="34"/>
      <c r="D136" s="197" t="s">
        <v>127</v>
      </c>
      <c r="E136" s="34"/>
      <c r="F136" s="198" t="s">
        <v>798</v>
      </c>
      <c r="G136" s="34"/>
      <c r="H136" s="34"/>
      <c r="I136" s="199"/>
      <c r="J136" s="34"/>
      <c r="K136" s="34"/>
      <c r="L136" s="38"/>
      <c r="M136" s="200"/>
      <c r="N136" s="201"/>
      <c r="O136" s="85"/>
      <c r="P136" s="85"/>
      <c r="Q136" s="85"/>
      <c r="R136" s="85"/>
      <c r="S136" s="85"/>
      <c r="T136" s="86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1" t="s">
        <v>127</v>
      </c>
      <c r="AU136" s="11" t="s">
        <v>78</v>
      </c>
    </row>
    <row r="137" s="2" customFormat="1" ht="24.15" customHeight="1">
      <c r="A137" s="32"/>
      <c r="B137" s="33"/>
      <c r="C137" s="207" t="s">
        <v>179</v>
      </c>
      <c r="D137" s="207" t="s">
        <v>769</v>
      </c>
      <c r="E137" s="208" t="s">
        <v>800</v>
      </c>
      <c r="F137" s="209" t="s">
        <v>801</v>
      </c>
      <c r="G137" s="210" t="s">
        <v>188</v>
      </c>
      <c r="H137" s="211">
        <v>8</v>
      </c>
      <c r="I137" s="212"/>
      <c r="J137" s="213">
        <f>ROUND(I137*H137,2)</f>
        <v>0</v>
      </c>
      <c r="K137" s="209" t="s">
        <v>123</v>
      </c>
      <c r="L137" s="214"/>
      <c r="M137" s="215" t="s">
        <v>1</v>
      </c>
      <c r="N137" s="216" t="s">
        <v>43</v>
      </c>
      <c r="O137" s="85"/>
      <c r="P137" s="193">
        <f>O137*H137</f>
        <v>0</v>
      </c>
      <c r="Q137" s="193">
        <v>0.034819999999999997</v>
      </c>
      <c r="R137" s="193">
        <f>Q137*H137</f>
        <v>0.27855999999999997</v>
      </c>
      <c r="S137" s="193">
        <v>0</v>
      </c>
      <c r="T137" s="194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95" t="s">
        <v>439</v>
      </c>
      <c r="AT137" s="195" t="s">
        <v>769</v>
      </c>
      <c r="AU137" s="195" t="s">
        <v>78</v>
      </c>
      <c r="AY137" s="11" t="s">
        <v>125</v>
      </c>
      <c r="BE137" s="196">
        <f>IF(N137="základní",J137,0)</f>
        <v>0</v>
      </c>
      <c r="BF137" s="196">
        <f>IF(N137="snížená",J137,0)</f>
        <v>0</v>
      </c>
      <c r="BG137" s="196">
        <f>IF(N137="zákl. přenesená",J137,0)</f>
        <v>0</v>
      </c>
      <c r="BH137" s="196">
        <f>IF(N137="sníž. přenesená",J137,0)</f>
        <v>0</v>
      </c>
      <c r="BI137" s="196">
        <f>IF(N137="nulová",J137,0)</f>
        <v>0</v>
      </c>
      <c r="BJ137" s="11" t="s">
        <v>86</v>
      </c>
      <c r="BK137" s="196">
        <f>ROUND(I137*H137,2)</f>
        <v>0</v>
      </c>
      <c r="BL137" s="11" t="s">
        <v>439</v>
      </c>
      <c r="BM137" s="195" t="s">
        <v>802</v>
      </c>
    </row>
    <row r="138" s="2" customFormat="1">
      <c r="A138" s="32"/>
      <c r="B138" s="33"/>
      <c r="C138" s="34"/>
      <c r="D138" s="197" t="s">
        <v>127</v>
      </c>
      <c r="E138" s="34"/>
      <c r="F138" s="198" t="s">
        <v>801</v>
      </c>
      <c r="G138" s="34"/>
      <c r="H138" s="34"/>
      <c r="I138" s="199"/>
      <c r="J138" s="34"/>
      <c r="K138" s="34"/>
      <c r="L138" s="38"/>
      <c r="M138" s="200"/>
      <c r="N138" s="201"/>
      <c r="O138" s="85"/>
      <c r="P138" s="85"/>
      <c r="Q138" s="85"/>
      <c r="R138" s="85"/>
      <c r="S138" s="85"/>
      <c r="T138" s="86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1" t="s">
        <v>127</v>
      </c>
      <c r="AU138" s="11" t="s">
        <v>78</v>
      </c>
    </row>
    <row r="139" s="2" customFormat="1" ht="24.15" customHeight="1">
      <c r="A139" s="32"/>
      <c r="B139" s="33"/>
      <c r="C139" s="207" t="s">
        <v>185</v>
      </c>
      <c r="D139" s="207" t="s">
        <v>769</v>
      </c>
      <c r="E139" s="208" t="s">
        <v>803</v>
      </c>
      <c r="F139" s="209" t="s">
        <v>804</v>
      </c>
      <c r="G139" s="210" t="s">
        <v>188</v>
      </c>
      <c r="H139" s="211">
        <v>8</v>
      </c>
      <c r="I139" s="212"/>
      <c r="J139" s="213">
        <f>ROUND(I139*H139,2)</f>
        <v>0</v>
      </c>
      <c r="K139" s="209" t="s">
        <v>123</v>
      </c>
      <c r="L139" s="214"/>
      <c r="M139" s="215" t="s">
        <v>1</v>
      </c>
      <c r="N139" s="216" t="s">
        <v>43</v>
      </c>
      <c r="O139" s="85"/>
      <c r="P139" s="193">
        <f>O139*H139</f>
        <v>0</v>
      </c>
      <c r="Q139" s="193">
        <v>0.032770000000000001</v>
      </c>
      <c r="R139" s="193">
        <f>Q139*H139</f>
        <v>0.26216</v>
      </c>
      <c r="S139" s="193">
        <v>0</v>
      </c>
      <c r="T139" s="194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95" t="s">
        <v>439</v>
      </c>
      <c r="AT139" s="195" t="s">
        <v>769</v>
      </c>
      <c r="AU139" s="195" t="s">
        <v>78</v>
      </c>
      <c r="AY139" s="11" t="s">
        <v>125</v>
      </c>
      <c r="BE139" s="196">
        <f>IF(N139="základní",J139,0)</f>
        <v>0</v>
      </c>
      <c r="BF139" s="196">
        <f>IF(N139="snížená",J139,0)</f>
        <v>0</v>
      </c>
      <c r="BG139" s="196">
        <f>IF(N139="zákl. přenesená",J139,0)</f>
        <v>0</v>
      </c>
      <c r="BH139" s="196">
        <f>IF(N139="sníž. přenesená",J139,0)</f>
        <v>0</v>
      </c>
      <c r="BI139" s="196">
        <f>IF(N139="nulová",J139,0)</f>
        <v>0</v>
      </c>
      <c r="BJ139" s="11" t="s">
        <v>86</v>
      </c>
      <c r="BK139" s="196">
        <f>ROUND(I139*H139,2)</f>
        <v>0</v>
      </c>
      <c r="BL139" s="11" t="s">
        <v>439</v>
      </c>
      <c r="BM139" s="195" t="s">
        <v>805</v>
      </c>
    </row>
    <row r="140" s="2" customFormat="1">
      <c r="A140" s="32"/>
      <c r="B140" s="33"/>
      <c r="C140" s="34"/>
      <c r="D140" s="197" t="s">
        <v>127</v>
      </c>
      <c r="E140" s="34"/>
      <c r="F140" s="198" t="s">
        <v>804</v>
      </c>
      <c r="G140" s="34"/>
      <c r="H140" s="34"/>
      <c r="I140" s="199"/>
      <c r="J140" s="34"/>
      <c r="K140" s="34"/>
      <c r="L140" s="38"/>
      <c r="M140" s="200"/>
      <c r="N140" s="201"/>
      <c r="O140" s="85"/>
      <c r="P140" s="85"/>
      <c r="Q140" s="85"/>
      <c r="R140" s="85"/>
      <c r="S140" s="85"/>
      <c r="T140" s="86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1" t="s">
        <v>127</v>
      </c>
      <c r="AU140" s="11" t="s">
        <v>78</v>
      </c>
    </row>
    <row r="141" s="2" customFormat="1" ht="24.15" customHeight="1">
      <c r="A141" s="32"/>
      <c r="B141" s="33"/>
      <c r="C141" s="207" t="s">
        <v>193</v>
      </c>
      <c r="D141" s="207" t="s">
        <v>769</v>
      </c>
      <c r="E141" s="208" t="s">
        <v>806</v>
      </c>
      <c r="F141" s="209" t="s">
        <v>807</v>
      </c>
      <c r="G141" s="210" t="s">
        <v>188</v>
      </c>
      <c r="H141" s="211">
        <v>8</v>
      </c>
      <c r="I141" s="212"/>
      <c r="J141" s="213">
        <f>ROUND(I141*H141,2)</f>
        <v>0</v>
      </c>
      <c r="K141" s="209" t="s">
        <v>123</v>
      </c>
      <c r="L141" s="214"/>
      <c r="M141" s="215" t="s">
        <v>1</v>
      </c>
      <c r="N141" s="216" t="s">
        <v>43</v>
      </c>
      <c r="O141" s="85"/>
      <c r="P141" s="193">
        <f>O141*H141</f>
        <v>0</v>
      </c>
      <c r="Q141" s="193">
        <v>0.030020000000000002</v>
      </c>
      <c r="R141" s="193">
        <f>Q141*H141</f>
        <v>0.24016000000000001</v>
      </c>
      <c r="S141" s="193">
        <v>0</v>
      </c>
      <c r="T141" s="194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5" t="s">
        <v>439</v>
      </c>
      <c r="AT141" s="195" t="s">
        <v>769</v>
      </c>
      <c r="AU141" s="195" t="s">
        <v>78</v>
      </c>
      <c r="AY141" s="11" t="s">
        <v>125</v>
      </c>
      <c r="BE141" s="196">
        <f>IF(N141="základní",J141,0)</f>
        <v>0</v>
      </c>
      <c r="BF141" s="196">
        <f>IF(N141="snížená",J141,0)</f>
        <v>0</v>
      </c>
      <c r="BG141" s="196">
        <f>IF(N141="zákl. přenesená",J141,0)</f>
        <v>0</v>
      </c>
      <c r="BH141" s="196">
        <f>IF(N141="sníž. přenesená",J141,0)</f>
        <v>0</v>
      </c>
      <c r="BI141" s="196">
        <f>IF(N141="nulová",J141,0)</f>
        <v>0</v>
      </c>
      <c r="BJ141" s="11" t="s">
        <v>86</v>
      </c>
      <c r="BK141" s="196">
        <f>ROUND(I141*H141,2)</f>
        <v>0</v>
      </c>
      <c r="BL141" s="11" t="s">
        <v>439</v>
      </c>
      <c r="BM141" s="195" t="s">
        <v>808</v>
      </c>
    </row>
    <row r="142" s="2" customFormat="1">
      <c r="A142" s="32"/>
      <c r="B142" s="33"/>
      <c r="C142" s="34"/>
      <c r="D142" s="197" t="s">
        <v>127</v>
      </c>
      <c r="E142" s="34"/>
      <c r="F142" s="198" t="s">
        <v>807</v>
      </c>
      <c r="G142" s="34"/>
      <c r="H142" s="34"/>
      <c r="I142" s="199"/>
      <c r="J142" s="34"/>
      <c r="K142" s="34"/>
      <c r="L142" s="38"/>
      <c r="M142" s="203"/>
      <c r="N142" s="204"/>
      <c r="O142" s="205"/>
      <c r="P142" s="205"/>
      <c r="Q142" s="205"/>
      <c r="R142" s="205"/>
      <c r="S142" s="205"/>
      <c r="T142" s="206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1" t="s">
        <v>127</v>
      </c>
      <c r="AU142" s="11" t="s">
        <v>78</v>
      </c>
    </row>
    <row r="143" s="2" customFormat="1" ht="6.96" customHeight="1">
      <c r="A143" s="32"/>
      <c r="B143" s="60"/>
      <c r="C143" s="61"/>
      <c r="D143" s="61"/>
      <c r="E143" s="61"/>
      <c r="F143" s="61"/>
      <c r="G143" s="61"/>
      <c r="H143" s="61"/>
      <c r="I143" s="61"/>
      <c r="J143" s="61"/>
      <c r="K143" s="61"/>
      <c r="L143" s="38"/>
      <c r="M143" s="32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</row>
  </sheetData>
  <sheetProtection sheet="1" autoFilter="0" formatColumns="0" formatRows="0" objects="1" scenarios="1" spinCount="100000" saltValue="QJGFSvdv1cxEUarHSyx5xJGDWGSSQjMKpCCJ7r6aSBG7XH+s9hFnQLVhA7VtbpWbXkegDEaG5NOmWRw4sq+sTQ==" hashValue="fIEwY2u+bIJyT4gaHTLBoojpmnT2pE/6uf/BZjvFnEMzPFpHF6+NC84CW/nFsA+8sFphtYxiV1+pF3rBkSF0Tg==" algorithmName="SHA-512" password="CC35"/>
  <autoFilter ref="C115:K142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94</v>
      </c>
    </row>
    <row r="3" hidden="1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4"/>
      <c r="AT3" s="11" t="s">
        <v>88</v>
      </c>
    </row>
    <row r="4" hidden="1" s="1" customFormat="1" ht="24.96" customHeight="1">
      <c r="B4" s="14"/>
      <c r="D4" s="132" t="s">
        <v>98</v>
      </c>
      <c r="L4" s="14"/>
      <c r="M4" s="133" t="s">
        <v>10</v>
      </c>
      <c r="AT4" s="11" t="s">
        <v>4</v>
      </c>
    </row>
    <row r="5" hidden="1" s="1" customFormat="1" ht="6.96" customHeight="1">
      <c r="B5" s="14"/>
      <c r="L5" s="14"/>
    </row>
    <row r="6" hidden="1" s="1" customFormat="1" ht="12" customHeight="1">
      <c r="B6" s="14"/>
      <c r="D6" s="134" t="s">
        <v>16</v>
      </c>
      <c r="L6" s="14"/>
    </row>
    <row r="7" hidden="1" s="1" customFormat="1" ht="26.25" customHeight="1">
      <c r="B7" s="14"/>
      <c r="E7" s="135" t="str">
        <f>'Rekapitulace stavby'!K6</f>
        <v>Svařování, navařování, broušení, výměna ocelových součástí výhybek a kolejnic OŘ UNL 2023 - ST Karlovy Vary</v>
      </c>
      <c r="F7" s="134"/>
      <c r="G7" s="134"/>
      <c r="H7" s="134"/>
      <c r="L7" s="14"/>
    </row>
    <row r="8" hidden="1" s="2" customFormat="1" ht="12" customHeight="1">
      <c r="A8" s="32"/>
      <c r="B8" s="38"/>
      <c r="C8" s="32"/>
      <c r="D8" s="134" t="s">
        <v>99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hidden="1" s="2" customFormat="1" ht="16.5" customHeight="1">
      <c r="A9" s="32"/>
      <c r="B9" s="38"/>
      <c r="C9" s="32"/>
      <c r="D9" s="32"/>
      <c r="E9" s="136" t="s">
        <v>809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hidden="1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hidden="1" s="2" customFormat="1" ht="12" customHeight="1">
      <c r="A11" s="32"/>
      <c r="B11" s="38"/>
      <c r="C11" s="32"/>
      <c r="D11" s="134" t="s">
        <v>18</v>
      </c>
      <c r="E11" s="32"/>
      <c r="F11" s="137" t="s">
        <v>1</v>
      </c>
      <c r="G11" s="32"/>
      <c r="H11" s="32"/>
      <c r="I11" s="134" t="s">
        <v>19</v>
      </c>
      <c r="J11" s="137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hidden="1" s="2" customFormat="1" ht="12" customHeight="1">
      <c r="A12" s="32"/>
      <c r="B12" s="38"/>
      <c r="C12" s="32"/>
      <c r="D12" s="134" t="s">
        <v>20</v>
      </c>
      <c r="E12" s="32"/>
      <c r="F12" s="137" t="s">
        <v>21</v>
      </c>
      <c r="G12" s="32"/>
      <c r="H12" s="32"/>
      <c r="I12" s="134" t="s">
        <v>22</v>
      </c>
      <c r="J12" s="138" t="str">
        <f>'Rekapitulace stavby'!AN8</f>
        <v>30. 3. 2023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hidden="1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hidden="1" s="2" customFormat="1" ht="12" customHeight="1">
      <c r="A14" s="32"/>
      <c r="B14" s="38"/>
      <c r="C14" s="32"/>
      <c r="D14" s="134" t="s">
        <v>24</v>
      </c>
      <c r="E14" s="32"/>
      <c r="F14" s="32"/>
      <c r="G14" s="32"/>
      <c r="H14" s="32"/>
      <c r="I14" s="134" t="s">
        <v>25</v>
      </c>
      <c r="J14" s="137" t="s">
        <v>26</v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hidden="1" s="2" customFormat="1" ht="18" customHeight="1">
      <c r="A15" s="32"/>
      <c r="B15" s="38"/>
      <c r="C15" s="32"/>
      <c r="D15" s="32"/>
      <c r="E15" s="137" t="s">
        <v>27</v>
      </c>
      <c r="F15" s="32"/>
      <c r="G15" s="32"/>
      <c r="H15" s="32"/>
      <c r="I15" s="134" t="s">
        <v>28</v>
      </c>
      <c r="J15" s="137" t="s">
        <v>29</v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hidden="1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hidden="1" s="2" customFormat="1" ht="12" customHeight="1">
      <c r="A17" s="32"/>
      <c r="B17" s="38"/>
      <c r="C17" s="32"/>
      <c r="D17" s="134" t="s">
        <v>30</v>
      </c>
      <c r="E17" s="32"/>
      <c r="F17" s="32"/>
      <c r="G17" s="32"/>
      <c r="H17" s="32"/>
      <c r="I17" s="134" t="s">
        <v>25</v>
      </c>
      <c r="J17" s="27" t="str">
        <f>'Rekapitulace stavby'!AN13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hidden="1" s="2" customFormat="1" ht="18" customHeight="1">
      <c r="A18" s="32"/>
      <c r="B18" s="38"/>
      <c r="C18" s="32"/>
      <c r="D18" s="32"/>
      <c r="E18" s="27" t="str">
        <f>'Rekapitulace stavby'!E14</f>
        <v>Vyplň údaj</v>
      </c>
      <c r="F18" s="137"/>
      <c r="G18" s="137"/>
      <c r="H18" s="137"/>
      <c r="I18" s="134" t="s">
        <v>28</v>
      </c>
      <c r="J18" s="27" t="str">
        <f>'Rekapitulace stavby'!AN14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hidden="1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hidden="1" s="2" customFormat="1" ht="12" customHeight="1">
      <c r="A20" s="32"/>
      <c r="B20" s="38"/>
      <c r="C20" s="32"/>
      <c r="D20" s="134" t="s">
        <v>32</v>
      </c>
      <c r="E20" s="32"/>
      <c r="F20" s="32"/>
      <c r="G20" s="32"/>
      <c r="H20" s="32"/>
      <c r="I20" s="134" t="s">
        <v>25</v>
      </c>
      <c r="J20" s="137" t="str">
        <f>IF('Rekapitulace stavby'!AN16="","",'Rekapitulace stavby'!AN16)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hidden="1" s="2" customFormat="1" ht="18" customHeight="1">
      <c r="A21" s="32"/>
      <c r="B21" s="38"/>
      <c r="C21" s="32"/>
      <c r="D21" s="32"/>
      <c r="E21" s="137" t="str">
        <f>IF('Rekapitulace stavby'!E17="","",'Rekapitulace stavby'!E17)</f>
        <v xml:space="preserve"> </v>
      </c>
      <c r="F21" s="32"/>
      <c r="G21" s="32"/>
      <c r="H21" s="32"/>
      <c r="I21" s="134" t="s">
        <v>28</v>
      </c>
      <c r="J21" s="137" t="str">
        <f>IF('Rekapitulace stavby'!AN17="","",'Rekapitulace stavby'!AN17)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hidden="1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hidden="1" s="2" customFormat="1" ht="12" customHeight="1">
      <c r="A23" s="32"/>
      <c r="B23" s="38"/>
      <c r="C23" s="32"/>
      <c r="D23" s="134" t="s">
        <v>35</v>
      </c>
      <c r="E23" s="32"/>
      <c r="F23" s="32"/>
      <c r="G23" s="32"/>
      <c r="H23" s="32"/>
      <c r="I23" s="134" t="s">
        <v>25</v>
      </c>
      <c r="J23" s="137" t="s">
        <v>1</v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hidden="1" s="2" customFormat="1" ht="18" customHeight="1">
      <c r="A24" s="32"/>
      <c r="B24" s="38"/>
      <c r="C24" s="32"/>
      <c r="D24" s="32"/>
      <c r="E24" s="137" t="s">
        <v>36</v>
      </c>
      <c r="F24" s="32"/>
      <c r="G24" s="32"/>
      <c r="H24" s="32"/>
      <c r="I24" s="134" t="s">
        <v>28</v>
      </c>
      <c r="J24" s="137" t="s">
        <v>1</v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hidden="1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hidden="1" s="2" customFormat="1" ht="12" customHeight="1">
      <c r="A26" s="32"/>
      <c r="B26" s="38"/>
      <c r="C26" s="32"/>
      <c r="D26" s="134" t="s">
        <v>37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hidden="1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hidden="1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hidden="1" s="2" customFormat="1" ht="25.44" customHeight="1">
      <c r="A30" s="32"/>
      <c r="B30" s="38"/>
      <c r="C30" s="32"/>
      <c r="D30" s="144" t="s">
        <v>38</v>
      </c>
      <c r="E30" s="32"/>
      <c r="F30" s="32"/>
      <c r="G30" s="32"/>
      <c r="H30" s="32"/>
      <c r="I30" s="32"/>
      <c r="J30" s="145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hidden="1" s="2" customFormat="1" ht="6.96" customHeight="1">
      <c r="A31" s="32"/>
      <c r="B31" s="38"/>
      <c r="C31" s="32"/>
      <c r="D31" s="143"/>
      <c r="E31" s="143"/>
      <c r="F31" s="143"/>
      <c r="G31" s="143"/>
      <c r="H31" s="143"/>
      <c r="I31" s="143"/>
      <c r="J31" s="143"/>
      <c r="K31" s="143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hidden="1" s="2" customFormat="1" ht="14.4" customHeight="1">
      <c r="A32" s="32"/>
      <c r="B32" s="38"/>
      <c r="C32" s="32"/>
      <c r="D32" s="32"/>
      <c r="E32" s="32"/>
      <c r="F32" s="146" t="s">
        <v>40</v>
      </c>
      <c r="G32" s="32"/>
      <c r="H32" s="32"/>
      <c r="I32" s="146" t="s">
        <v>39</v>
      </c>
      <c r="J32" s="146" t="s">
        <v>41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hidden="1" s="2" customFormat="1" ht="14.4" customHeight="1">
      <c r="A33" s="32"/>
      <c r="B33" s="38"/>
      <c r="C33" s="32"/>
      <c r="D33" s="147" t="s">
        <v>42</v>
      </c>
      <c r="E33" s="134" t="s">
        <v>43</v>
      </c>
      <c r="F33" s="148">
        <f>ROUND((SUM(BE116:BE126)),  2)</f>
        <v>0</v>
      </c>
      <c r="G33" s="32"/>
      <c r="H33" s="32"/>
      <c r="I33" s="149">
        <v>0.20999999999999999</v>
      </c>
      <c r="J33" s="148">
        <f>ROUND(((SUM(BE116:BE126))*I33),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hidden="1" s="2" customFormat="1" ht="14.4" customHeight="1">
      <c r="A34" s="32"/>
      <c r="B34" s="38"/>
      <c r="C34" s="32"/>
      <c r="D34" s="32"/>
      <c r="E34" s="134" t="s">
        <v>44</v>
      </c>
      <c r="F34" s="148">
        <f>ROUND((SUM(BF116:BF126)),  2)</f>
        <v>0</v>
      </c>
      <c r="G34" s="32"/>
      <c r="H34" s="32"/>
      <c r="I34" s="149">
        <v>0.14999999999999999</v>
      </c>
      <c r="J34" s="148">
        <f>ROUND(((SUM(BF116:BF126))*I34),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4" t="s">
        <v>45</v>
      </c>
      <c r="F35" s="148">
        <f>ROUND((SUM(BG116:BG126)),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4" t="s">
        <v>46</v>
      </c>
      <c r="F36" s="148">
        <f>ROUND((SUM(BH116:BH126)),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47</v>
      </c>
      <c r="F37" s="148">
        <f>ROUND((SUM(BI116:BI126)),  2)</f>
        <v>0</v>
      </c>
      <c r="G37" s="32"/>
      <c r="H37" s="32"/>
      <c r="I37" s="149">
        <v>0</v>
      </c>
      <c r="J37" s="148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25.44" customHeight="1">
      <c r="A39" s="32"/>
      <c r="B39" s="38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hidden="1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hidden="1" s="1" customFormat="1" ht="14.4" customHeight="1">
      <c r="B41" s="14"/>
      <c r="L41" s="14"/>
    </row>
    <row r="42" hidden="1" s="1" customFormat="1" ht="14.4" customHeight="1">
      <c r="B42" s="14"/>
      <c r="L42" s="14"/>
    </row>
    <row r="43" hidden="1" s="1" customFormat="1" ht="14.4" customHeight="1">
      <c r="B43" s="14"/>
      <c r="L43" s="14"/>
    </row>
    <row r="44" hidden="1" s="1" customFormat="1" ht="14.4" customHeight="1">
      <c r="B44" s="14"/>
      <c r="L44" s="14"/>
    </row>
    <row r="45" hidden="1" s="1" customFormat="1" ht="14.4" customHeight="1">
      <c r="B45" s="14"/>
      <c r="L45" s="14"/>
    </row>
    <row r="46" hidden="1" s="1" customFormat="1" ht="14.4" customHeight="1">
      <c r="B46" s="14"/>
      <c r="L46" s="14"/>
    </row>
    <row r="47" hidden="1" s="1" customFormat="1" ht="14.4" customHeight="1">
      <c r="B47" s="14"/>
      <c r="L47" s="14"/>
    </row>
    <row r="48" hidden="1" s="1" customFormat="1" ht="14.4" customHeight="1">
      <c r="B48" s="14"/>
      <c r="L48" s="14"/>
    </row>
    <row r="49" hidden="1" s="1" customFormat="1" ht="14.4" customHeight="1">
      <c r="B49" s="14"/>
      <c r="L49" s="14"/>
    </row>
    <row r="50" hidden="1" s="2" customFormat="1" ht="14.4" customHeight="1">
      <c r="B50" s="57"/>
      <c r="D50" s="157" t="s">
        <v>51</v>
      </c>
      <c r="E50" s="158"/>
      <c r="F50" s="158"/>
      <c r="G50" s="157" t="s">
        <v>52</v>
      </c>
      <c r="H50" s="158"/>
      <c r="I50" s="158"/>
      <c r="J50" s="158"/>
      <c r="K50" s="158"/>
      <c r="L50" s="57"/>
    </row>
    <row r="51" hidden="1">
      <c r="B51" s="14"/>
      <c r="L51" s="14"/>
    </row>
    <row r="52" hidden="1">
      <c r="B52" s="14"/>
      <c r="L52" s="14"/>
    </row>
    <row r="53" hidden="1">
      <c r="B53" s="14"/>
      <c r="L53" s="14"/>
    </row>
    <row r="54" hidden="1">
      <c r="B54" s="14"/>
      <c r="L54" s="14"/>
    </row>
    <row r="55" hidden="1">
      <c r="B55" s="14"/>
      <c r="L55" s="14"/>
    </row>
    <row r="56" hidden="1">
      <c r="B56" s="14"/>
      <c r="L56" s="14"/>
    </row>
    <row r="57" hidden="1">
      <c r="B57" s="14"/>
      <c r="L57" s="14"/>
    </row>
    <row r="58" hidden="1">
      <c r="B58" s="14"/>
      <c r="L58" s="14"/>
    </row>
    <row r="59" hidden="1">
      <c r="B59" s="14"/>
      <c r="L59" s="14"/>
    </row>
    <row r="60" hidden="1">
      <c r="B60" s="14"/>
      <c r="L60" s="14"/>
    </row>
    <row r="61" hidden="1" s="2" customFormat="1">
      <c r="A61" s="32"/>
      <c r="B61" s="38"/>
      <c r="C61" s="32"/>
      <c r="D61" s="159" t="s">
        <v>53</v>
      </c>
      <c r="E61" s="160"/>
      <c r="F61" s="161" t="s">
        <v>54</v>
      </c>
      <c r="G61" s="159" t="s">
        <v>53</v>
      </c>
      <c r="H61" s="160"/>
      <c r="I61" s="160"/>
      <c r="J61" s="162" t="s">
        <v>54</v>
      </c>
      <c r="K61" s="160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hidden="1">
      <c r="B62" s="14"/>
      <c r="L62" s="14"/>
    </row>
    <row r="63" hidden="1">
      <c r="B63" s="14"/>
      <c r="L63" s="14"/>
    </row>
    <row r="64" hidden="1">
      <c r="B64" s="14"/>
      <c r="L64" s="14"/>
    </row>
    <row r="65" hidden="1" s="2" customFormat="1">
      <c r="A65" s="32"/>
      <c r="B65" s="38"/>
      <c r="C65" s="32"/>
      <c r="D65" s="157" t="s">
        <v>55</v>
      </c>
      <c r="E65" s="163"/>
      <c r="F65" s="163"/>
      <c r="G65" s="157" t="s">
        <v>56</v>
      </c>
      <c r="H65" s="163"/>
      <c r="I65" s="163"/>
      <c r="J65" s="163"/>
      <c r="K65" s="16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hidden="1">
      <c r="B66" s="14"/>
      <c r="L66" s="14"/>
    </row>
    <row r="67" hidden="1">
      <c r="B67" s="14"/>
      <c r="L67" s="14"/>
    </row>
    <row r="68" hidden="1">
      <c r="B68" s="14"/>
      <c r="L68" s="14"/>
    </row>
    <row r="69" hidden="1">
      <c r="B69" s="14"/>
      <c r="L69" s="14"/>
    </row>
    <row r="70" hidden="1">
      <c r="B70" s="14"/>
      <c r="L70" s="14"/>
    </row>
    <row r="71" hidden="1">
      <c r="B71" s="14"/>
      <c r="L71" s="14"/>
    </row>
    <row r="72" hidden="1">
      <c r="B72" s="14"/>
      <c r="L72" s="14"/>
    </row>
    <row r="73" hidden="1">
      <c r="B73" s="14"/>
      <c r="L73" s="14"/>
    </row>
    <row r="74" hidden="1">
      <c r="B74" s="14"/>
      <c r="L74" s="14"/>
    </row>
    <row r="75" hidden="1">
      <c r="B75" s="14"/>
      <c r="L75" s="14"/>
    </row>
    <row r="76" hidden="1" s="2" customFormat="1">
      <c r="A76" s="32"/>
      <c r="B76" s="38"/>
      <c r="C76" s="32"/>
      <c r="D76" s="159" t="s">
        <v>53</v>
      </c>
      <c r="E76" s="160"/>
      <c r="F76" s="161" t="s">
        <v>54</v>
      </c>
      <c r="G76" s="159" t="s">
        <v>53</v>
      </c>
      <c r="H76" s="160"/>
      <c r="I76" s="160"/>
      <c r="J76" s="162" t="s">
        <v>54</v>
      </c>
      <c r="K76" s="160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hidden="1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hidden="1"/>
    <row r="79" hidden="1"/>
    <row r="80" hidden="1"/>
    <row r="81" hidden="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hidden="1" s="2" customFormat="1" ht="24.96" customHeight="1">
      <c r="A82" s="32"/>
      <c r="B82" s="33"/>
      <c r="C82" s="17" t="s">
        <v>101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hidden="1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hidden="1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hidden="1" s="2" customFormat="1" ht="26.25" customHeight="1">
      <c r="A85" s="32"/>
      <c r="B85" s="33"/>
      <c r="C85" s="34"/>
      <c r="D85" s="34"/>
      <c r="E85" s="168" t="str">
        <f>E7</f>
        <v>Svařování, navařování, broušení, výměna ocelových součástí výhybek a kolejnic OŘ UNL 2023 - ST Karlovy Vary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hidden="1" s="2" customFormat="1" ht="12" customHeight="1">
      <c r="A86" s="32"/>
      <c r="B86" s="33"/>
      <c r="C86" s="26" t="s">
        <v>99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hidden="1" s="2" customFormat="1" ht="16.5" customHeight="1">
      <c r="A87" s="32"/>
      <c r="B87" s="33"/>
      <c r="C87" s="34"/>
      <c r="D87" s="34"/>
      <c r="E87" s="70" t="str">
        <f>E9</f>
        <v>A.3 - VON (Sborník Správy železnic 2023)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hidden="1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hidden="1" s="2" customFormat="1" ht="12" customHeight="1">
      <c r="A89" s="32"/>
      <c r="B89" s="33"/>
      <c r="C89" s="26" t="s">
        <v>20</v>
      </c>
      <c r="D89" s="34"/>
      <c r="E89" s="34"/>
      <c r="F89" s="21" t="str">
        <f>F12</f>
        <v>oblast ST Karlovy Vary</v>
      </c>
      <c r="G89" s="34"/>
      <c r="H89" s="34"/>
      <c r="I89" s="26" t="s">
        <v>22</v>
      </c>
      <c r="J89" s="73" t="str">
        <f>IF(J12="","",J12)</f>
        <v>30. 3. 2023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hidden="1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hidden="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>Správa železnic, s.o.; OŘ ÚNL - ST K. Vary</v>
      </c>
      <c r="G91" s="34"/>
      <c r="H91" s="34"/>
      <c r="I91" s="26" t="s">
        <v>32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hidden="1" s="2" customFormat="1" ht="15.15" customHeight="1">
      <c r="A92" s="32"/>
      <c r="B92" s="33"/>
      <c r="C92" s="26" t="s">
        <v>30</v>
      </c>
      <c r="D92" s="34"/>
      <c r="E92" s="34"/>
      <c r="F92" s="21" t="str">
        <f>IF(E18="","",E18)</f>
        <v>Vyplň údaj</v>
      </c>
      <c r="G92" s="34"/>
      <c r="H92" s="34"/>
      <c r="I92" s="26" t="s">
        <v>35</v>
      </c>
      <c r="J92" s="30" t="str">
        <f>E24</f>
        <v>Ing. Ondřej Šmejkal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hidden="1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hidden="1" s="2" customFormat="1" ht="29.28" customHeight="1">
      <c r="A94" s="32"/>
      <c r="B94" s="33"/>
      <c r="C94" s="169" t="s">
        <v>102</v>
      </c>
      <c r="D94" s="170"/>
      <c r="E94" s="170"/>
      <c r="F94" s="170"/>
      <c r="G94" s="170"/>
      <c r="H94" s="170"/>
      <c r="I94" s="170"/>
      <c r="J94" s="171" t="s">
        <v>103</v>
      </c>
      <c r="K94" s="170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hidden="1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hidden="1" s="2" customFormat="1" ht="22.8" customHeight="1">
      <c r="A96" s="32"/>
      <c r="B96" s="33"/>
      <c r="C96" s="172" t="s">
        <v>104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105</v>
      </c>
    </row>
    <row r="97" hidden="1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hidden="1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hidden="1"/>
    <row r="100" hidden="1"/>
    <row r="101" hidden="1"/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106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26.25" customHeight="1">
      <c r="A106" s="32"/>
      <c r="B106" s="33"/>
      <c r="C106" s="34"/>
      <c r="D106" s="34"/>
      <c r="E106" s="168" t="str">
        <f>E7</f>
        <v>Svařování, navařování, broušení, výměna ocelových součástí výhybek a kolejnic OŘ UNL 2023 - ST Karlovy Vary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99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A.3 - VON (Sborník Správy železnic 2023)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>oblast ST Karlovy Vary</v>
      </c>
      <c r="G110" s="34"/>
      <c r="H110" s="34"/>
      <c r="I110" s="26" t="s">
        <v>22</v>
      </c>
      <c r="J110" s="73" t="str">
        <f>IF(J12="","",J12)</f>
        <v>30. 3. 2023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>Správa železnic, s.o.; OŘ ÚNL - ST K. Vary</v>
      </c>
      <c r="G112" s="34"/>
      <c r="H112" s="34"/>
      <c r="I112" s="26" t="s">
        <v>32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30</v>
      </c>
      <c r="D113" s="34"/>
      <c r="E113" s="34"/>
      <c r="F113" s="21" t="str">
        <f>IF(E18="","",E18)</f>
        <v>Vyplň údaj</v>
      </c>
      <c r="G113" s="34"/>
      <c r="H113" s="34"/>
      <c r="I113" s="26" t="s">
        <v>35</v>
      </c>
      <c r="J113" s="30" t="str">
        <f>E24</f>
        <v>Ing. Ondřej Šmejkal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73"/>
      <c r="B115" s="174"/>
      <c r="C115" s="175" t="s">
        <v>107</v>
      </c>
      <c r="D115" s="176" t="s">
        <v>63</v>
      </c>
      <c r="E115" s="176" t="s">
        <v>59</v>
      </c>
      <c r="F115" s="176" t="s">
        <v>60</v>
      </c>
      <c r="G115" s="176" t="s">
        <v>108</v>
      </c>
      <c r="H115" s="176" t="s">
        <v>109</v>
      </c>
      <c r="I115" s="176" t="s">
        <v>110</v>
      </c>
      <c r="J115" s="176" t="s">
        <v>103</v>
      </c>
      <c r="K115" s="177" t="s">
        <v>111</v>
      </c>
      <c r="L115" s="178"/>
      <c r="M115" s="94" t="s">
        <v>1</v>
      </c>
      <c r="N115" s="95" t="s">
        <v>42</v>
      </c>
      <c r="O115" s="95" t="s">
        <v>112</v>
      </c>
      <c r="P115" s="95" t="s">
        <v>113</v>
      </c>
      <c r="Q115" s="95" t="s">
        <v>114</v>
      </c>
      <c r="R115" s="95" t="s">
        <v>115</v>
      </c>
      <c r="S115" s="95" t="s">
        <v>116</v>
      </c>
      <c r="T115" s="96" t="s">
        <v>117</v>
      </c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</row>
    <row r="116" s="2" customFormat="1" ht="22.8" customHeight="1">
      <c r="A116" s="32"/>
      <c r="B116" s="33"/>
      <c r="C116" s="101" t="s">
        <v>118</v>
      </c>
      <c r="D116" s="34"/>
      <c r="E116" s="34"/>
      <c r="F116" s="34"/>
      <c r="G116" s="34"/>
      <c r="H116" s="34"/>
      <c r="I116" s="34"/>
      <c r="J116" s="179">
        <f>BK116</f>
        <v>0</v>
      </c>
      <c r="K116" s="34"/>
      <c r="L116" s="38"/>
      <c r="M116" s="97"/>
      <c r="N116" s="180"/>
      <c r="O116" s="98"/>
      <c r="P116" s="181">
        <f>SUM(P117:P126)</f>
        <v>0</v>
      </c>
      <c r="Q116" s="98"/>
      <c r="R116" s="181">
        <f>SUM(R117:R126)</f>
        <v>0</v>
      </c>
      <c r="S116" s="98"/>
      <c r="T116" s="182">
        <f>SUM(T117:T126)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77</v>
      </c>
      <c r="AU116" s="11" t="s">
        <v>105</v>
      </c>
      <c r="BK116" s="183">
        <f>SUM(BK117:BK126)</f>
        <v>0</v>
      </c>
    </row>
    <row r="117" s="2" customFormat="1" ht="24.15" customHeight="1">
      <c r="A117" s="32"/>
      <c r="B117" s="33"/>
      <c r="C117" s="184" t="s">
        <v>86</v>
      </c>
      <c r="D117" s="184" t="s">
        <v>119</v>
      </c>
      <c r="E117" s="185" t="s">
        <v>810</v>
      </c>
      <c r="F117" s="186" t="s">
        <v>811</v>
      </c>
      <c r="G117" s="187" t="s">
        <v>122</v>
      </c>
      <c r="H117" s="188">
        <v>3000</v>
      </c>
      <c r="I117" s="189"/>
      <c r="J117" s="190">
        <f>ROUND(I117*H117,2)</f>
        <v>0</v>
      </c>
      <c r="K117" s="186" t="s">
        <v>123</v>
      </c>
      <c r="L117" s="38"/>
      <c r="M117" s="191" t="s">
        <v>1</v>
      </c>
      <c r="N117" s="192" t="s">
        <v>43</v>
      </c>
      <c r="O117" s="85"/>
      <c r="P117" s="193">
        <f>O117*H117</f>
        <v>0</v>
      </c>
      <c r="Q117" s="193">
        <v>0</v>
      </c>
      <c r="R117" s="193">
        <f>Q117*H117</f>
        <v>0</v>
      </c>
      <c r="S117" s="193">
        <v>0</v>
      </c>
      <c r="T117" s="194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5" t="s">
        <v>124</v>
      </c>
      <c r="AT117" s="195" t="s">
        <v>119</v>
      </c>
      <c r="AU117" s="195" t="s">
        <v>78</v>
      </c>
      <c r="AY117" s="11" t="s">
        <v>125</v>
      </c>
      <c r="BE117" s="196">
        <f>IF(N117="základní",J117,0)</f>
        <v>0</v>
      </c>
      <c r="BF117" s="196">
        <f>IF(N117="snížená",J117,0)</f>
        <v>0</v>
      </c>
      <c r="BG117" s="196">
        <f>IF(N117="zákl. přenesená",J117,0)</f>
        <v>0</v>
      </c>
      <c r="BH117" s="196">
        <f>IF(N117="sníž. přenesená",J117,0)</f>
        <v>0</v>
      </c>
      <c r="BI117" s="196">
        <f>IF(N117="nulová",J117,0)</f>
        <v>0</v>
      </c>
      <c r="BJ117" s="11" t="s">
        <v>86</v>
      </c>
      <c r="BK117" s="196">
        <f>ROUND(I117*H117,2)</f>
        <v>0</v>
      </c>
      <c r="BL117" s="11" t="s">
        <v>124</v>
      </c>
      <c r="BM117" s="195" t="s">
        <v>812</v>
      </c>
    </row>
    <row r="118" s="2" customFormat="1">
      <c r="A118" s="32"/>
      <c r="B118" s="33"/>
      <c r="C118" s="34"/>
      <c r="D118" s="197" t="s">
        <v>127</v>
      </c>
      <c r="E118" s="34"/>
      <c r="F118" s="198" t="s">
        <v>813</v>
      </c>
      <c r="G118" s="34"/>
      <c r="H118" s="34"/>
      <c r="I118" s="199"/>
      <c r="J118" s="34"/>
      <c r="K118" s="34"/>
      <c r="L118" s="38"/>
      <c r="M118" s="200"/>
      <c r="N118" s="201"/>
      <c r="O118" s="85"/>
      <c r="P118" s="85"/>
      <c r="Q118" s="85"/>
      <c r="R118" s="85"/>
      <c r="S118" s="85"/>
      <c r="T118" s="86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1" t="s">
        <v>127</v>
      </c>
      <c r="AU118" s="11" t="s">
        <v>78</v>
      </c>
    </row>
    <row r="119" s="2" customFormat="1" ht="44.25" customHeight="1">
      <c r="A119" s="32"/>
      <c r="B119" s="33"/>
      <c r="C119" s="184" t="s">
        <v>88</v>
      </c>
      <c r="D119" s="184" t="s">
        <v>119</v>
      </c>
      <c r="E119" s="185" t="s">
        <v>814</v>
      </c>
      <c r="F119" s="186" t="s">
        <v>815</v>
      </c>
      <c r="G119" s="187" t="s">
        <v>188</v>
      </c>
      <c r="H119" s="188">
        <v>10</v>
      </c>
      <c r="I119" s="189"/>
      <c r="J119" s="190">
        <f>ROUND(I119*H119,2)</f>
        <v>0</v>
      </c>
      <c r="K119" s="186" t="s">
        <v>123</v>
      </c>
      <c r="L119" s="38"/>
      <c r="M119" s="191" t="s">
        <v>1</v>
      </c>
      <c r="N119" s="192" t="s">
        <v>43</v>
      </c>
      <c r="O119" s="85"/>
      <c r="P119" s="193">
        <f>O119*H119</f>
        <v>0</v>
      </c>
      <c r="Q119" s="193">
        <v>0</v>
      </c>
      <c r="R119" s="193">
        <f>Q119*H119</f>
        <v>0</v>
      </c>
      <c r="S119" s="193">
        <v>0</v>
      </c>
      <c r="T119" s="194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95" t="s">
        <v>124</v>
      </c>
      <c r="AT119" s="195" t="s">
        <v>119</v>
      </c>
      <c r="AU119" s="195" t="s">
        <v>78</v>
      </c>
      <c r="AY119" s="11" t="s">
        <v>125</v>
      </c>
      <c r="BE119" s="196">
        <f>IF(N119="základní",J119,0)</f>
        <v>0</v>
      </c>
      <c r="BF119" s="196">
        <f>IF(N119="snížená",J119,0)</f>
        <v>0</v>
      </c>
      <c r="BG119" s="196">
        <f>IF(N119="zákl. přenesená",J119,0)</f>
        <v>0</v>
      </c>
      <c r="BH119" s="196">
        <f>IF(N119="sníž. přenesená",J119,0)</f>
        <v>0</v>
      </c>
      <c r="BI119" s="196">
        <f>IF(N119="nulová",J119,0)</f>
        <v>0</v>
      </c>
      <c r="BJ119" s="11" t="s">
        <v>86</v>
      </c>
      <c r="BK119" s="196">
        <f>ROUND(I119*H119,2)</f>
        <v>0</v>
      </c>
      <c r="BL119" s="11" t="s">
        <v>124</v>
      </c>
      <c r="BM119" s="195" t="s">
        <v>816</v>
      </c>
    </row>
    <row r="120" s="2" customFormat="1">
      <c r="A120" s="32"/>
      <c r="B120" s="33"/>
      <c r="C120" s="34"/>
      <c r="D120" s="197" t="s">
        <v>127</v>
      </c>
      <c r="E120" s="34"/>
      <c r="F120" s="198" t="s">
        <v>817</v>
      </c>
      <c r="G120" s="34"/>
      <c r="H120" s="34"/>
      <c r="I120" s="199"/>
      <c r="J120" s="34"/>
      <c r="K120" s="34"/>
      <c r="L120" s="38"/>
      <c r="M120" s="200"/>
      <c r="N120" s="201"/>
      <c r="O120" s="85"/>
      <c r="P120" s="85"/>
      <c r="Q120" s="85"/>
      <c r="R120" s="85"/>
      <c r="S120" s="85"/>
      <c r="T120" s="86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1" t="s">
        <v>127</v>
      </c>
      <c r="AU120" s="11" t="s">
        <v>78</v>
      </c>
    </row>
    <row r="121" s="2" customFormat="1" ht="37.8" customHeight="1">
      <c r="A121" s="32"/>
      <c r="B121" s="33"/>
      <c r="C121" s="184" t="s">
        <v>137</v>
      </c>
      <c r="D121" s="184" t="s">
        <v>119</v>
      </c>
      <c r="E121" s="185" t="s">
        <v>818</v>
      </c>
      <c r="F121" s="186" t="s">
        <v>819</v>
      </c>
      <c r="G121" s="187" t="s">
        <v>820</v>
      </c>
      <c r="H121" s="188">
        <v>50</v>
      </c>
      <c r="I121" s="189"/>
      <c r="J121" s="190">
        <f>ROUND(I121*H121,2)</f>
        <v>0</v>
      </c>
      <c r="K121" s="186" t="s">
        <v>123</v>
      </c>
      <c r="L121" s="38"/>
      <c r="M121" s="191" t="s">
        <v>1</v>
      </c>
      <c r="N121" s="192" t="s">
        <v>43</v>
      </c>
      <c r="O121" s="85"/>
      <c r="P121" s="193">
        <f>O121*H121</f>
        <v>0</v>
      </c>
      <c r="Q121" s="193">
        <v>0</v>
      </c>
      <c r="R121" s="193">
        <f>Q121*H121</f>
        <v>0</v>
      </c>
      <c r="S121" s="193">
        <v>0</v>
      </c>
      <c r="T121" s="194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95" t="s">
        <v>124</v>
      </c>
      <c r="AT121" s="195" t="s">
        <v>119</v>
      </c>
      <c r="AU121" s="195" t="s">
        <v>78</v>
      </c>
      <c r="AY121" s="11" t="s">
        <v>125</v>
      </c>
      <c r="BE121" s="196">
        <f>IF(N121="základní",J121,0)</f>
        <v>0</v>
      </c>
      <c r="BF121" s="196">
        <f>IF(N121="snížená",J121,0)</f>
        <v>0</v>
      </c>
      <c r="BG121" s="196">
        <f>IF(N121="zákl. přenesená",J121,0)</f>
        <v>0</v>
      </c>
      <c r="BH121" s="196">
        <f>IF(N121="sníž. přenesená",J121,0)</f>
        <v>0</v>
      </c>
      <c r="BI121" s="196">
        <f>IF(N121="nulová",J121,0)</f>
        <v>0</v>
      </c>
      <c r="BJ121" s="11" t="s">
        <v>86</v>
      </c>
      <c r="BK121" s="196">
        <f>ROUND(I121*H121,2)</f>
        <v>0</v>
      </c>
      <c r="BL121" s="11" t="s">
        <v>124</v>
      </c>
      <c r="BM121" s="195" t="s">
        <v>821</v>
      </c>
    </row>
    <row r="122" s="2" customFormat="1">
      <c r="A122" s="32"/>
      <c r="B122" s="33"/>
      <c r="C122" s="34"/>
      <c r="D122" s="197" t="s">
        <v>127</v>
      </c>
      <c r="E122" s="34"/>
      <c r="F122" s="198" t="s">
        <v>819</v>
      </c>
      <c r="G122" s="34"/>
      <c r="H122" s="34"/>
      <c r="I122" s="199"/>
      <c r="J122" s="34"/>
      <c r="K122" s="34"/>
      <c r="L122" s="38"/>
      <c r="M122" s="200"/>
      <c r="N122" s="201"/>
      <c r="O122" s="85"/>
      <c r="P122" s="85"/>
      <c r="Q122" s="85"/>
      <c r="R122" s="85"/>
      <c r="S122" s="85"/>
      <c r="T122" s="86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1" t="s">
        <v>127</v>
      </c>
      <c r="AU122" s="11" t="s">
        <v>78</v>
      </c>
    </row>
    <row r="123" s="2" customFormat="1">
      <c r="A123" s="32"/>
      <c r="B123" s="33"/>
      <c r="C123" s="34"/>
      <c r="D123" s="197" t="s">
        <v>131</v>
      </c>
      <c r="E123" s="34"/>
      <c r="F123" s="202" t="s">
        <v>822</v>
      </c>
      <c r="G123" s="34"/>
      <c r="H123" s="34"/>
      <c r="I123" s="199"/>
      <c r="J123" s="34"/>
      <c r="K123" s="34"/>
      <c r="L123" s="38"/>
      <c r="M123" s="200"/>
      <c r="N123" s="201"/>
      <c r="O123" s="85"/>
      <c r="P123" s="85"/>
      <c r="Q123" s="85"/>
      <c r="R123" s="85"/>
      <c r="S123" s="85"/>
      <c r="T123" s="86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1" t="s">
        <v>131</v>
      </c>
      <c r="AU123" s="11" t="s">
        <v>78</v>
      </c>
    </row>
    <row r="124" s="2" customFormat="1" ht="24.15" customHeight="1">
      <c r="A124" s="32"/>
      <c r="B124" s="33"/>
      <c r="C124" s="184" t="s">
        <v>124</v>
      </c>
      <c r="D124" s="184" t="s">
        <v>119</v>
      </c>
      <c r="E124" s="185" t="s">
        <v>823</v>
      </c>
      <c r="F124" s="186" t="s">
        <v>824</v>
      </c>
      <c r="G124" s="187" t="s">
        <v>820</v>
      </c>
      <c r="H124" s="188">
        <v>50</v>
      </c>
      <c r="I124" s="189"/>
      <c r="J124" s="190">
        <f>ROUND(I124*H124,2)</f>
        <v>0</v>
      </c>
      <c r="K124" s="186" t="s">
        <v>123</v>
      </c>
      <c r="L124" s="38"/>
      <c r="M124" s="191" t="s">
        <v>1</v>
      </c>
      <c r="N124" s="192" t="s">
        <v>43</v>
      </c>
      <c r="O124" s="85"/>
      <c r="P124" s="193">
        <f>O124*H124</f>
        <v>0</v>
      </c>
      <c r="Q124" s="193">
        <v>0</v>
      </c>
      <c r="R124" s="193">
        <f>Q124*H124</f>
        <v>0</v>
      </c>
      <c r="S124" s="193">
        <v>0</v>
      </c>
      <c r="T124" s="194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95" t="s">
        <v>124</v>
      </c>
      <c r="AT124" s="195" t="s">
        <v>119</v>
      </c>
      <c r="AU124" s="195" t="s">
        <v>78</v>
      </c>
      <c r="AY124" s="11" t="s">
        <v>125</v>
      </c>
      <c r="BE124" s="196">
        <f>IF(N124="základní",J124,0)</f>
        <v>0</v>
      </c>
      <c r="BF124" s="196">
        <f>IF(N124="snížená",J124,0)</f>
        <v>0</v>
      </c>
      <c r="BG124" s="196">
        <f>IF(N124="zákl. přenesená",J124,0)</f>
        <v>0</v>
      </c>
      <c r="BH124" s="196">
        <f>IF(N124="sníž. přenesená",J124,0)</f>
        <v>0</v>
      </c>
      <c r="BI124" s="196">
        <f>IF(N124="nulová",J124,0)</f>
        <v>0</v>
      </c>
      <c r="BJ124" s="11" t="s">
        <v>86</v>
      </c>
      <c r="BK124" s="196">
        <f>ROUND(I124*H124,2)</f>
        <v>0</v>
      </c>
      <c r="BL124" s="11" t="s">
        <v>124</v>
      </c>
      <c r="BM124" s="195" t="s">
        <v>825</v>
      </c>
    </row>
    <row r="125" s="2" customFormat="1">
      <c r="A125" s="32"/>
      <c r="B125" s="33"/>
      <c r="C125" s="34"/>
      <c r="D125" s="197" t="s">
        <v>127</v>
      </c>
      <c r="E125" s="34"/>
      <c r="F125" s="198" t="s">
        <v>824</v>
      </c>
      <c r="G125" s="34"/>
      <c r="H125" s="34"/>
      <c r="I125" s="199"/>
      <c r="J125" s="34"/>
      <c r="K125" s="34"/>
      <c r="L125" s="38"/>
      <c r="M125" s="200"/>
      <c r="N125" s="201"/>
      <c r="O125" s="85"/>
      <c r="P125" s="85"/>
      <c r="Q125" s="85"/>
      <c r="R125" s="85"/>
      <c r="S125" s="85"/>
      <c r="T125" s="86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1" t="s">
        <v>127</v>
      </c>
      <c r="AU125" s="11" t="s">
        <v>78</v>
      </c>
    </row>
    <row r="126" s="2" customFormat="1">
      <c r="A126" s="32"/>
      <c r="B126" s="33"/>
      <c r="C126" s="34"/>
      <c r="D126" s="197" t="s">
        <v>131</v>
      </c>
      <c r="E126" s="34"/>
      <c r="F126" s="202" t="s">
        <v>822</v>
      </c>
      <c r="G126" s="34"/>
      <c r="H126" s="34"/>
      <c r="I126" s="199"/>
      <c r="J126" s="34"/>
      <c r="K126" s="34"/>
      <c r="L126" s="38"/>
      <c r="M126" s="203"/>
      <c r="N126" s="204"/>
      <c r="O126" s="205"/>
      <c r="P126" s="205"/>
      <c r="Q126" s="205"/>
      <c r="R126" s="205"/>
      <c r="S126" s="205"/>
      <c r="T126" s="206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1" t="s">
        <v>131</v>
      </c>
      <c r="AU126" s="11" t="s">
        <v>78</v>
      </c>
    </row>
    <row r="127" s="2" customFormat="1" ht="6.96" customHeight="1">
      <c r="A127" s="32"/>
      <c r="B127" s="60"/>
      <c r="C127" s="61"/>
      <c r="D127" s="61"/>
      <c r="E127" s="61"/>
      <c r="F127" s="61"/>
      <c r="G127" s="61"/>
      <c r="H127" s="61"/>
      <c r="I127" s="61"/>
      <c r="J127" s="61"/>
      <c r="K127" s="61"/>
      <c r="L127" s="38"/>
      <c r="M127" s="32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</sheetData>
  <sheetProtection sheet="1" autoFilter="0" formatColumns="0" formatRows="0" objects="1" scenarios="1" spinCount="100000" saltValue="fv8L3TYOrYksGgGHU68cEuVPwwPSyp+8/R4VuE1BShWxI8L4yBeVF2ouG67Hkvef1gQH11RkhxmpZ6ra4Or1PQ==" hashValue="dg+TTaabmS6h2sF4WbB3dn1jV9U0lB81Fj4iunDUrjtubqlq0txZx8xJ5HF6VO9RvAIEdTVvO0kLspCnMsYpXw==" algorithmName="SHA-512" password="CC35"/>
  <autoFilter ref="C115:K126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97</v>
      </c>
    </row>
    <row r="3" hidden="1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4"/>
      <c r="AT3" s="11" t="s">
        <v>88</v>
      </c>
    </row>
    <row r="4" hidden="1" s="1" customFormat="1" ht="24.96" customHeight="1">
      <c r="B4" s="14"/>
      <c r="D4" s="132" t="s">
        <v>98</v>
      </c>
      <c r="L4" s="14"/>
      <c r="M4" s="133" t="s">
        <v>10</v>
      </c>
      <c r="AT4" s="11" t="s">
        <v>4</v>
      </c>
    </row>
    <row r="5" hidden="1" s="1" customFormat="1" ht="6.96" customHeight="1">
      <c r="B5" s="14"/>
      <c r="L5" s="14"/>
    </row>
    <row r="6" hidden="1" s="1" customFormat="1" ht="12" customHeight="1">
      <c r="B6" s="14"/>
      <c r="D6" s="134" t="s">
        <v>16</v>
      </c>
      <c r="L6" s="14"/>
    </row>
    <row r="7" hidden="1" s="1" customFormat="1" ht="26.25" customHeight="1">
      <c r="B7" s="14"/>
      <c r="E7" s="135" t="str">
        <f>'Rekapitulace stavby'!K6</f>
        <v>Svařování, navařování, broušení, výměna ocelových součástí výhybek a kolejnic OŘ UNL 2023 - ST Karlovy Vary</v>
      </c>
      <c r="F7" s="134"/>
      <c r="G7" s="134"/>
      <c r="H7" s="134"/>
      <c r="L7" s="14"/>
    </row>
    <row r="8" hidden="1" s="2" customFormat="1" ht="12" customHeight="1">
      <c r="A8" s="32"/>
      <c r="B8" s="38"/>
      <c r="C8" s="32"/>
      <c r="D8" s="134" t="s">
        <v>99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hidden="1" s="2" customFormat="1" ht="16.5" customHeight="1">
      <c r="A9" s="32"/>
      <c r="B9" s="38"/>
      <c r="C9" s="32"/>
      <c r="D9" s="32"/>
      <c r="E9" s="136" t="s">
        <v>826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hidden="1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hidden="1" s="2" customFormat="1" ht="12" customHeight="1">
      <c r="A11" s="32"/>
      <c r="B11" s="38"/>
      <c r="C11" s="32"/>
      <c r="D11" s="134" t="s">
        <v>18</v>
      </c>
      <c r="E11" s="32"/>
      <c r="F11" s="137" t="s">
        <v>1</v>
      </c>
      <c r="G11" s="32"/>
      <c r="H11" s="32"/>
      <c r="I11" s="134" t="s">
        <v>19</v>
      </c>
      <c r="J11" s="137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hidden="1" s="2" customFormat="1" ht="12" customHeight="1">
      <c r="A12" s="32"/>
      <c r="B12" s="38"/>
      <c r="C12" s="32"/>
      <c r="D12" s="134" t="s">
        <v>20</v>
      </c>
      <c r="E12" s="32"/>
      <c r="F12" s="137" t="s">
        <v>21</v>
      </c>
      <c r="G12" s="32"/>
      <c r="H12" s="32"/>
      <c r="I12" s="134" t="s">
        <v>22</v>
      </c>
      <c r="J12" s="138" t="str">
        <f>'Rekapitulace stavby'!AN8</f>
        <v>30. 3. 2023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hidden="1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hidden="1" s="2" customFormat="1" ht="12" customHeight="1">
      <c r="A14" s="32"/>
      <c r="B14" s="38"/>
      <c r="C14" s="32"/>
      <c r="D14" s="134" t="s">
        <v>24</v>
      </c>
      <c r="E14" s="32"/>
      <c r="F14" s="32"/>
      <c r="G14" s="32"/>
      <c r="H14" s="32"/>
      <c r="I14" s="134" t="s">
        <v>25</v>
      </c>
      <c r="J14" s="137" t="s">
        <v>26</v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hidden="1" s="2" customFormat="1" ht="18" customHeight="1">
      <c r="A15" s="32"/>
      <c r="B15" s="38"/>
      <c r="C15" s="32"/>
      <c r="D15" s="32"/>
      <c r="E15" s="137" t="s">
        <v>27</v>
      </c>
      <c r="F15" s="32"/>
      <c r="G15" s="32"/>
      <c r="H15" s="32"/>
      <c r="I15" s="134" t="s">
        <v>28</v>
      </c>
      <c r="J15" s="137" t="s">
        <v>29</v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hidden="1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hidden="1" s="2" customFormat="1" ht="12" customHeight="1">
      <c r="A17" s="32"/>
      <c r="B17" s="38"/>
      <c r="C17" s="32"/>
      <c r="D17" s="134" t="s">
        <v>30</v>
      </c>
      <c r="E17" s="32"/>
      <c r="F17" s="32"/>
      <c r="G17" s="32"/>
      <c r="H17" s="32"/>
      <c r="I17" s="134" t="s">
        <v>25</v>
      </c>
      <c r="J17" s="27" t="str">
        <f>'Rekapitulace stavby'!AN13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hidden="1" s="2" customFormat="1" ht="18" customHeight="1">
      <c r="A18" s="32"/>
      <c r="B18" s="38"/>
      <c r="C18" s="32"/>
      <c r="D18" s="32"/>
      <c r="E18" s="27" t="str">
        <f>'Rekapitulace stavby'!E14</f>
        <v>Vyplň údaj</v>
      </c>
      <c r="F18" s="137"/>
      <c r="G18" s="137"/>
      <c r="H18" s="137"/>
      <c r="I18" s="134" t="s">
        <v>28</v>
      </c>
      <c r="J18" s="27" t="str">
        <f>'Rekapitulace stavby'!AN14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hidden="1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hidden="1" s="2" customFormat="1" ht="12" customHeight="1">
      <c r="A20" s="32"/>
      <c r="B20" s="38"/>
      <c r="C20" s="32"/>
      <c r="D20" s="134" t="s">
        <v>32</v>
      </c>
      <c r="E20" s="32"/>
      <c r="F20" s="32"/>
      <c r="G20" s="32"/>
      <c r="H20" s="32"/>
      <c r="I20" s="134" t="s">
        <v>25</v>
      </c>
      <c r="J20" s="137" t="str">
        <f>IF('Rekapitulace stavby'!AN16="","",'Rekapitulace stavby'!AN16)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hidden="1" s="2" customFormat="1" ht="18" customHeight="1">
      <c r="A21" s="32"/>
      <c r="B21" s="38"/>
      <c r="C21" s="32"/>
      <c r="D21" s="32"/>
      <c r="E21" s="137" t="str">
        <f>IF('Rekapitulace stavby'!E17="","",'Rekapitulace stavby'!E17)</f>
        <v xml:space="preserve"> </v>
      </c>
      <c r="F21" s="32"/>
      <c r="G21" s="32"/>
      <c r="H21" s="32"/>
      <c r="I21" s="134" t="s">
        <v>28</v>
      </c>
      <c r="J21" s="137" t="str">
        <f>IF('Rekapitulace stavby'!AN17="","",'Rekapitulace stavby'!AN17)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hidden="1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hidden="1" s="2" customFormat="1" ht="12" customHeight="1">
      <c r="A23" s="32"/>
      <c r="B23" s="38"/>
      <c r="C23" s="32"/>
      <c r="D23" s="134" t="s">
        <v>35</v>
      </c>
      <c r="E23" s="32"/>
      <c r="F23" s="32"/>
      <c r="G23" s="32"/>
      <c r="H23" s="32"/>
      <c r="I23" s="134" t="s">
        <v>25</v>
      </c>
      <c r="J23" s="137" t="s">
        <v>1</v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hidden="1" s="2" customFormat="1" ht="18" customHeight="1">
      <c r="A24" s="32"/>
      <c r="B24" s="38"/>
      <c r="C24" s="32"/>
      <c r="D24" s="32"/>
      <c r="E24" s="137" t="s">
        <v>36</v>
      </c>
      <c r="F24" s="32"/>
      <c r="G24" s="32"/>
      <c r="H24" s="32"/>
      <c r="I24" s="134" t="s">
        <v>28</v>
      </c>
      <c r="J24" s="137" t="s">
        <v>1</v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hidden="1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hidden="1" s="2" customFormat="1" ht="12" customHeight="1">
      <c r="A26" s="32"/>
      <c r="B26" s="38"/>
      <c r="C26" s="32"/>
      <c r="D26" s="134" t="s">
        <v>37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hidden="1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hidden="1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hidden="1" s="2" customFormat="1" ht="25.44" customHeight="1">
      <c r="A30" s="32"/>
      <c r="B30" s="38"/>
      <c r="C30" s="32"/>
      <c r="D30" s="144" t="s">
        <v>38</v>
      </c>
      <c r="E30" s="32"/>
      <c r="F30" s="32"/>
      <c r="G30" s="32"/>
      <c r="H30" s="32"/>
      <c r="I30" s="32"/>
      <c r="J30" s="145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hidden="1" s="2" customFormat="1" ht="6.96" customHeight="1">
      <c r="A31" s="32"/>
      <c r="B31" s="38"/>
      <c r="C31" s="32"/>
      <c r="D31" s="143"/>
      <c r="E31" s="143"/>
      <c r="F31" s="143"/>
      <c r="G31" s="143"/>
      <c r="H31" s="143"/>
      <c r="I31" s="143"/>
      <c r="J31" s="143"/>
      <c r="K31" s="143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hidden="1" s="2" customFormat="1" ht="14.4" customHeight="1">
      <c r="A32" s="32"/>
      <c r="B32" s="38"/>
      <c r="C32" s="32"/>
      <c r="D32" s="32"/>
      <c r="E32" s="32"/>
      <c r="F32" s="146" t="s">
        <v>40</v>
      </c>
      <c r="G32" s="32"/>
      <c r="H32" s="32"/>
      <c r="I32" s="146" t="s">
        <v>39</v>
      </c>
      <c r="J32" s="146" t="s">
        <v>41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hidden="1" s="2" customFormat="1" ht="14.4" customHeight="1">
      <c r="A33" s="32"/>
      <c r="B33" s="38"/>
      <c r="C33" s="32"/>
      <c r="D33" s="147" t="s">
        <v>42</v>
      </c>
      <c r="E33" s="134" t="s">
        <v>43</v>
      </c>
      <c r="F33" s="148">
        <f>ROUND((SUM(BE116:BE148)),  2)</f>
        <v>0</v>
      </c>
      <c r="G33" s="32"/>
      <c r="H33" s="32"/>
      <c r="I33" s="149">
        <v>0.20999999999999999</v>
      </c>
      <c r="J33" s="148">
        <f>ROUND(((SUM(BE116:BE148))*I33),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hidden="1" s="2" customFormat="1" ht="14.4" customHeight="1">
      <c r="A34" s="32"/>
      <c r="B34" s="38"/>
      <c r="C34" s="32"/>
      <c r="D34" s="32"/>
      <c r="E34" s="134" t="s">
        <v>44</v>
      </c>
      <c r="F34" s="148">
        <f>ROUND((SUM(BF116:BF148)),  2)</f>
        <v>0</v>
      </c>
      <c r="G34" s="32"/>
      <c r="H34" s="32"/>
      <c r="I34" s="149">
        <v>0.14999999999999999</v>
      </c>
      <c r="J34" s="148">
        <f>ROUND(((SUM(BF116:BF148))*I34),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4" t="s">
        <v>45</v>
      </c>
      <c r="F35" s="148">
        <f>ROUND((SUM(BG116:BG148)),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4" t="s">
        <v>46</v>
      </c>
      <c r="F36" s="148">
        <f>ROUND((SUM(BH116:BH148)),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47</v>
      </c>
      <c r="F37" s="148">
        <f>ROUND((SUM(BI116:BI148)),  2)</f>
        <v>0</v>
      </c>
      <c r="G37" s="32"/>
      <c r="H37" s="32"/>
      <c r="I37" s="149">
        <v>0</v>
      </c>
      <c r="J37" s="148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25.44" customHeight="1">
      <c r="A39" s="32"/>
      <c r="B39" s="38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hidden="1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hidden="1" s="1" customFormat="1" ht="14.4" customHeight="1">
      <c r="B41" s="14"/>
      <c r="L41" s="14"/>
    </row>
    <row r="42" hidden="1" s="1" customFormat="1" ht="14.4" customHeight="1">
      <c r="B42" s="14"/>
      <c r="L42" s="14"/>
    </row>
    <row r="43" hidden="1" s="1" customFormat="1" ht="14.4" customHeight="1">
      <c r="B43" s="14"/>
      <c r="L43" s="14"/>
    </row>
    <row r="44" hidden="1" s="1" customFormat="1" ht="14.4" customHeight="1">
      <c r="B44" s="14"/>
      <c r="L44" s="14"/>
    </row>
    <row r="45" hidden="1" s="1" customFormat="1" ht="14.4" customHeight="1">
      <c r="B45" s="14"/>
      <c r="L45" s="14"/>
    </row>
    <row r="46" hidden="1" s="1" customFormat="1" ht="14.4" customHeight="1">
      <c r="B46" s="14"/>
      <c r="L46" s="14"/>
    </row>
    <row r="47" hidden="1" s="1" customFormat="1" ht="14.4" customHeight="1">
      <c r="B47" s="14"/>
      <c r="L47" s="14"/>
    </row>
    <row r="48" hidden="1" s="1" customFormat="1" ht="14.4" customHeight="1">
      <c r="B48" s="14"/>
      <c r="L48" s="14"/>
    </row>
    <row r="49" hidden="1" s="1" customFormat="1" ht="14.4" customHeight="1">
      <c r="B49" s="14"/>
      <c r="L49" s="14"/>
    </row>
    <row r="50" hidden="1" s="2" customFormat="1" ht="14.4" customHeight="1">
      <c r="B50" s="57"/>
      <c r="D50" s="157" t="s">
        <v>51</v>
      </c>
      <c r="E50" s="158"/>
      <c r="F50" s="158"/>
      <c r="G50" s="157" t="s">
        <v>52</v>
      </c>
      <c r="H50" s="158"/>
      <c r="I50" s="158"/>
      <c r="J50" s="158"/>
      <c r="K50" s="158"/>
      <c r="L50" s="57"/>
    </row>
    <row r="51" hidden="1">
      <c r="B51" s="14"/>
      <c r="L51" s="14"/>
    </row>
    <row r="52" hidden="1">
      <c r="B52" s="14"/>
      <c r="L52" s="14"/>
    </row>
    <row r="53" hidden="1">
      <c r="B53" s="14"/>
      <c r="L53" s="14"/>
    </row>
    <row r="54" hidden="1">
      <c r="B54" s="14"/>
      <c r="L54" s="14"/>
    </row>
    <row r="55" hidden="1">
      <c r="B55" s="14"/>
      <c r="L55" s="14"/>
    </row>
    <row r="56" hidden="1">
      <c r="B56" s="14"/>
      <c r="L56" s="14"/>
    </row>
    <row r="57" hidden="1">
      <c r="B57" s="14"/>
      <c r="L57" s="14"/>
    </row>
    <row r="58" hidden="1">
      <c r="B58" s="14"/>
      <c r="L58" s="14"/>
    </row>
    <row r="59" hidden="1">
      <c r="B59" s="14"/>
      <c r="L59" s="14"/>
    </row>
    <row r="60" hidden="1">
      <c r="B60" s="14"/>
      <c r="L60" s="14"/>
    </row>
    <row r="61" hidden="1" s="2" customFormat="1">
      <c r="A61" s="32"/>
      <c r="B61" s="38"/>
      <c r="C61" s="32"/>
      <c r="D61" s="159" t="s">
        <v>53</v>
      </c>
      <c r="E61" s="160"/>
      <c r="F61" s="161" t="s">
        <v>54</v>
      </c>
      <c r="G61" s="159" t="s">
        <v>53</v>
      </c>
      <c r="H61" s="160"/>
      <c r="I61" s="160"/>
      <c r="J61" s="162" t="s">
        <v>54</v>
      </c>
      <c r="K61" s="160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hidden="1">
      <c r="B62" s="14"/>
      <c r="L62" s="14"/>
    </row>
    <row r="63" hidden="1">
      <c r="B63" s="14"/>
      <c r="L63" s="14"/>
    </row>
    <row r="64" hidden="1">
      <c r="B64" s="14"/>
      <c r="L64" s="14"/>
    </row>
    <row r="65" hidden="1" s="2" customFormat="1">
      <c r="A65" s="32"/>
      <c r="B65" s="38"/>
      <c r="C65" s="32"/>
      <c r="D65" s="157" t="s">
        <v>55</v>
      </c>
      <c r="E65" s="163"/>
      <c r="F65" s="163"/>
      <c r="G65" s="157" t="s">
        <v>56</v>
      </c>
      <c r="H65" s="163"/>
      <c r="I65" s="163"/>
      <c r="J65" s="163"/>
      <c r="K65" s="16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hidden="1">
      <c r="B66" s="14"/>
      <c r="L66" s="14"/>
    </row>
    <row r="67" hidden="1">
      <c r="B67" s="14"/>
      <c r="L67" s="14"/>
    </row>
    <row r="68" hidden="1">
      <c r="B68" s="14"/>
      <c r="L68" s="14"/>
    </row>
    <row r="69" hidden="1">
      <c r="B69" s="14"/>
      <c r="L69" s="14"/>
    </row>
    <row r="70" hidden="1">
      <c r="B70" s="14"/>
      <c r="L70" s="14"/>
    </row>
    <row r="71" hidden="1">
      <c r="B71" s="14"/>
      <c r="L71" s="14"/>
    </row>
    <row r="72" hidden="1">
      <c r="B72" s="14"/>
      <c r="L72" s="14"/>
    </row>
    <row r="73" hidden="1">
      <c r="B73" s="14"/>
      <c r="L73" s="14"/>
    </row>
    <row r="74" hidden="1">
      <c r="B74" s="14"/>
      <c r="L74" s="14"/>
    </row>
    <row r="75" hidden="1">
      <c r="B75" s="14"/>
      <c r="L75" s="14"/>
    </row>
    <row r="76" hidden="1" s="2" customFormat="1">
      <c r="A76" s="32"/>
      <c r="B76" s="38"/>
      <c r="C76" s="32"/>
      <c r="D76" s="159" t="s">
        <v>53</v>
      </c>
      <c r="E76" s="160"/>
      <c r="F76" s="161" t="s">
        <v>54</v>
      </c>
      <c r="G76" s="159" t="s">
        <v>53</v>
      </c>
      <c r="H76" s="160"/>
      <c r="I76" s="160"/>
      <c r="J76" s="162" t="s">
        <v>54</v>
      </c>
      <c r="K76" s="160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hidden="1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hidden="1"/>
    <row r="79" hidden="1"/>
    <row r="80" hidden="1"/>
    <row r="81" hidden="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hidden="1" s="2" customFormat="1" ht="24.96" customHeight="1">
      <c r="A82" s="32"/>
      <c r="B82" s="33"/>
      <c r="C82" s="17" t="s">
        <v>101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hidden="1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hidden="1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hidden="1" s="2" customFormat="1" ht="26.25" customHeight="1">
      <c r="A85" s="32"/>
      <c r="B85" s="33"/>
      <c r="C85" s="34"/>
      <c r="D85" s="34"/>
      <c r="E85" s="168" t="str">
        <f>E7</f>
        <v>Svařování, navařování, broušení, výměna ocelových součástí výhybek a kolejnic OŘ UNL 2023 - ST Karlovy Vary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hidden="1" s="2" customFormat="1" ht="12" customHeight="1">
      <c r="A86" s="32"/>
      <c r="B86" s="33"/>
      <c r="C86" s="26" t="s">
        <v>99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hidden="1" s="2" customFormat="1" ht="16.5" customHeight="1">
      <c r="A87" s="32"/>
      <c r="B87" s="33"/>
      <c r="C87" s="34"/>
      <c r="D87" s="34"/>
      <c r="E87" s="70" t="str">
        <f>E9</f>
        <v>A.4 - Přepravy (Sborník Správy železnic 2023)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hidden="1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hidden="1" s="2" customFormat="1" ht="12" customHeight="1">
      <c r="A89" s="32"/>
      <c r="B89" s="33"/>
      <c r="C89" s="26" t="s">
        <v>20</v>
      </c>
      <c r="D89" s="34"/>
      <c r="E89" s="34"/>
      <c r="F89" s="21" t="str">
        <f>F12</f>
        <v>oblast ST Karlovy Vary</v>
      </c>
      <c r="G89" s="34"/>
      <c r="H89" s="34"/>
      <c r="I89" s="26" t="s">
        <v>22</v>
      </c>
      <c r="J89" s="73" t="str">
        <f>IF(J12="","",J12)</f>
        <v>30. 3. 2023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hidden="1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hidden="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>Správa železnic, s.o.; OŘ ÚNL - ST K. Vary</v>
      </c>
      <c r="G91" s="34"/>
      <c r="H91" s="34"/>
      <c r="I91" s="26" t="s">
        <v>32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hidden="1" s="2" customFormat="1" ht="15.15" customHeight="1">
      <c r="A92" s="32"/>
      <c r="B92" s="33"/>
      <c r="C92" s="26" t="s">
        <v>30</v>
      </c>
      <c r="D92" s="34"/>
      <c r="E92" s="34"/>
      <c r="F92" s="21" t="str">
        <f>IF(E18="","",E18)</f>
        <v>Vyplň údaj</v>
      </c>
      <c r="G92" s="34"/>
      <c r="H92" s="34"/>
      <c r="I92" s="26" t="s">
        <v>35</v>
      </c>
      <c r="J92" s="30" t="str">
        <f>E24</f>
        <v>Ing. Ondřej Šmejkal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hidden="1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hidden="1" s="2" customFormat="1" ht="29.28" customHeight="1">
      <c r="A94" s="32"/>
      <c r="B94" s="33"/>
      <c r="C94" s="169" t="s">
        <v>102</v>
      </c>
      <c r="D94" s="170"/>
      <c r="E94" s="170"/>
      <c r="F94" s="170"/>
      <c r="G94" s="170"/>
      <c r="H94" s="170"/>
      <c r="I94" s="170"/>
      <c r="J94" s="171" t="s">
        <v>103</v>
      </c>
      <c r="K94" s="170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hidden="1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hidden="1" s="2" customFormat="1" ht="22.8" customHeight="1">
      <c r="A96" s="32"/>
      <c r="B96" s="33"/>
      <c r="C96" s="172" t="s">
        <v>104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105</v>
      </c>
    </row>
    <row r="97" hidden="1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hidden="1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hidden="1"/>
    <row r="100" hidden="1"/>
    <row r="101" hidden="1"/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106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26.25" customHeight="1">
      <c r="A106" s="32"/>
      <c r="B106" s="33"/>
      <c r="C106" s="34"/>
      <c r="D106" s="34"/>
      <c r="E106" s="168" t="str">
        <f>E7</f>
        <v>Svařování, navařování, broušení, výměna ocelových součástí výhybek a kolejnic OŘ UNL 2023 - ST Karlovy Vary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99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A.4 - Přepravy (Sborník Správy železnic 2023)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>oblast ST Karlovy Vary</v>
      </c>
      <c r="G110" s="34"/>
      <c r="H110" s="34"/>
      <c r="I110" s="26" t="s">
        <v>22</v>
      </c>
      <c r="J110" s="73" t="str">
        <f>IF(J12="","",J12)</f>
        <v>30. 3. 2023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>Správa železnic, s.o.; OŘ ÚNL - ST K. Vary</v>
      </c>
      <c r="G112" s="34"/>
      <c r="H112" s="34"/>
      <c r="I112" s="26" t="s">
        <v>32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30</v>
      </c>
      <c r="D113" s="34"/>
      <c r="E113" s="34"/>
      <c r="F113" s="21" t="str">
        <f>IF(E18="","",E18)</f>
        <v>Vyplň údaj</v>
      </c>
      <c r="G113" s="34"/>
      <c r="H113" s="34"/>
      <c r="I113" s="26" t="s">
        <v>35</v>
      </c>
      <c r="J113" s="30" t="str">
        <f>E24</f>
        <v>Ing. Ondřej Šmejkal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73"/>
      <c r="B115" s="174"/>
      <c r="C115" s="175" t="s">
        <v>107</v>
      </c>
      <c r="D115" s="176" t="s">
        <v>63</v>
      </c>
      <c r="E115" s="176" t="s">
        <v>59</v>
      </c>
      <c r="F115" s="176" t="s">
        <v>60</v>
      </c>
      <c r="G115" s="176" t="s">
        <v>108</v>
      </c>
      <c r="H115" s="176" t="s">
        <v>109</v>
      </c>
      <c r="I115" s="176" t="s">
        <v>110</v>
      </c>
      <c r="J115" s="176" t="s">
        <v>103</v>
      </c>
      <c r="K115" s="177" t="s">
        <v>111</v>
      </c>
      <c r="L115" s="178"/>
      <c r="M115" s="94" t="s">
        <v>1</v>
      </c>
      <c r="N115" s="95" t="s">
        <v>42</v>
      </c>
      <c r="O115" s="95" t="s">
        <v>112</v>
      </c>
      <c r="P115" s="95" t="s">
        <v>113</v>
      </c>
      <c r="Q115" s="95" t="s">
        <v>114</v>
      </c>
      <c r="R115" s="95" t="s">
        <v>115</v>
      </c>
      <c r="S115" s="95" t="s">
        <v>116</v>
      </c>
      <c r="T115" s="96" t="s">
        <v>117</v>
      </c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</row>
    <row r="116" s="2" customFormat="1" ht="22.8" customHeight="1">
      <c r="A116" s="32"/>
      <c r="B116" s="33"/>
      <c r="C116" s="101" t="s">
        <v>118</v>
      </c>
      <c r="D116" s="34"/>
      <c r="E116" s="34"/>
      <c r="F116" s="34"/>
      <c r="G116" s="34"/>
      <c r="H116" s="34"/>
      <c r="I116" s="34"/>
      <c r="J116" s="179">
        <f>BK116</f>
        <v>0</v>
      </c>
      <c r="K116" s="34"/>
      <c r="L116" s="38"/>
      <c r="M116" s="97"/>
      <c r="N116" s="180"/>
      <c r="O116" s="98"/>
      <c r="P116" s="181">
        <f>SUM(P117:P148)</f>
        <v>0</v>
      </c>
      <c r="Q116" s="98"/>
      <c r="R116" s="181">
        <f>SUM(R117:R148)</f>
        <v>0</v>
      </c>
      <c r="S116" s="98"/>
      <c r="T116" s="182">
        <f>SUM(T117:T148)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77</v>
      </c>
      <c r="AU116" s="11" t="s">
        <v>105</v>
      </c>
      <c r="BK116" s="183">
        <f>SUM(BK117:BK148)</f>
        <v>0</v>
      </c>
    </row>
    <row r="117" s="2" customFormat="1" ht="44.25" customHeight="1">
      <c r="A117" s="32"/>
      <c r="B117" s="33"/>
      <c r="C117" s="184" t="s">
        <v>86</v>
      </c>
      <c r="D117" s="184" t="s">
        <v>119</v>
      </c>
      <c r="E117" s="185" t="s">
        <v>827</v>
      </c>
      <c r="F117" s="186" t="s">
        <v>828</v>
      </c>
      <c r="G117" s="187" t="s">
        <v>188</v>
      </c>
      <c r="H117" s="188">
        <v>10</v>
      </c>
      <c r="I117" s="189"/>
      <c r="J117" s="190">
        <f>ROUND(I117*H117,2)</f>
        <v>0</v>
      </c>
      <c r="K117" s="186" t="s">
        <v>123</v>
      </c>
      <c r="L117" s="38"/>
      <c r="M117" s="191" t="s">
        <v>1</v>
      </c>
      <c r="N117" s="192" t="s">
        <v>43</v>
      </c>
      <c r="O117" s="85"/>
      <c r="P117" s="193">
        <f>O117*H117</f>
        <v>0</v>
      </c>
      <c r="Q117" s="193">
        <v>0</v>
      </c>
      <c r="R117" s="193">
        <f>Q117*H117</f>
        <v>0</v>
      </c>
      <c r="S117" s="193">
        <v>0</v>
      </c>
      <c r="T117" s="194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5" t="s">
        <v>439</v>
      </c>
      <c r="AT117" s="195" t="s">
        <v>119</v>
      </c>
      <c r="AU117" s="195" t="s">
        <v>78</v>
      </c>
      <c r="AY117" s="11" t="s">
        <v>125</v>
      </c>
      <c r="BE117" s="196">
        <f>IF(N117="základní",J117,0)</f>
        <v>0</v>
      </c>
      <c r="BF117" s="196">
        <f>IF(N117="snížená",J117,0)</f>
        <v>0</v>
      </c>
      <c r="BG117" s="196">
        <f>IF(N117="zákl. přenesená",J117,0)</f>
        <v>0</v>
      </c>
      <c r="BH117" s="196">
        <f>IF(N117="sníž. přenesená",J117,0)</f>
        <v>0</v>
      </c>
      <c r="BI117" s="196">
        <f>IF(N117="nulová",J117,0)</f>
        <v>0</v>
      </c>
      <c r="BJ117" s="11" t="s">
        <v>86</v>
      </c>
      <c r="BK117" s="196">
        <f>ROUND(I117*H117,2)</f>
        <v>0</v>
      </c>
      <c r="BL117" s="11" t="s">
        <v>439</v>
      </c>
      <c r="BM117" s="195" t="s">
        <v>829</v>
      </c>
    </row>
    <row r="118" s="2" customFormat="1">
      <c r="A118" s="32"/>
      <c r="B118" s="33"/>
      <c r="C118" s="34"/>
      <c r="D118" s="197" t="s">
        <v>127</v>
      </c>
      <c r="E118" s="34"/>
      <c r="F118" s="198" t="s">
        <v>830</v>
      </c>
      <c r="G118" s="34"/>
      <c r="H118" s="34"/>
      <c r="I118" s="199"/>
      <c r="J118" s="34"/>
      <c r="K118" s="34"/>
      <c r="L118" s="38"/>
      <c r="M118" s="200"/>
      <c r="N118" s="201"/>
      <c r="O118" s="85"/>
      <c r="P118" s="85"/>
      <c r="Q118" s="85"/>
      <c r="R118" s="85"/>
      <c r="S118" s="85"/>
      <c r="T118" s="86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1" t="s">
        <v>127</v>
      </c>
      <c r="AU118" s="11" t="s">
        <v>78</v>
      </c>
    </row>
    <row r="119" s="2" customFormat="1">
      <c r="A119" s="32"/>
      <c r="B119" s="33"/>
      <c r="C119" s="34"/>
      <c r="D119" s="197" t="s">
        <v>131</v>
      </c>
      <c r="E119" s="34"/>
      <c r="F119" s="202" t="s">
        <v>831</v>
      </c>
      <c r="G119" s="34"/>
      <c r="H119" s="34"/>
      <c r="I119" s="199"/>
      <c r="J119" s="34"/>
      <c r="K119" s="34"/>
      <c r="L119" s="38"/>
      <c r="M119" s="200"/>
      <c r="N119" s="201"/>
      <c r="O119" s="85"/>
      <c r="P119" s="85"/>
      <c r="Q119" s="85"/>
      <c r="R119" s="85"/>
      <c r="S119" s="85"/>
      <c r="T119" s="86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1" t="s">
        <v>131</v>
      </c>
      <c r="AU119" s="11" t="s">
        <v>78</v>
      </c>
    </row>
    <row r="120" s="2" customFormat="1" ht="44.25" customHeight="1">
      <c r="A120" s="32"/>
      <c r="B120" s="33"/>
      <c r="C120" s="184" t="s">
        <v>88</v>
      </c>
      <c r="D120" s="184" t="s">
        <v>119</v>
      </c>
      <c r="E120" s="185" t="s">
        <v>832</v>
      </c>
      <c r="F120" s="186" t="s">
        <v>833</v>
      </c>
      <c r="G120" s="187" t="s">
        <v>188</v>
      </c>
      <c r="H120" s="188">
        <v>10</v>
      </c>
      <c r="I120" s="189"/>
      <c r="J120" s="190">
        <f>ROUND(I120*H120,2)</f>
        <v>0</v>
      </c>
      <c r="K120" s="186" t="s">
        <v>123</v>
      </c>
      <c r="L120" s="38"/>
      <c r="M120" s="191" t="s">
        <v>1</v>
      </c>
      <c r="N120" s="192" t="s">
        <v>43</v>
      </c>
      <c r="O120" s="85"/>
      <c r="P120" s="193">
        <f>O120*H120</f>
        <v>0</v>
      </c>
      <c r="Q120" s="193">
        <v>0</v>
      </c>
      <c r="R120" s="193">
        <f>Q120*H120</f>
        <v>0</v>
      </c>
      <c r="S120" s="193">
        <v>0</v>
      </c>
      <c r="T120" s="194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95" t="s">
        <v>439</v>
      </c>
      <c r="AT120" s="195" t="s">
        <v>119</v>
      </c>
      <c r="AU120" s="195" t="s">
        <v>78</v>
      </c>
      <c r="AY120" s="11" t="s">
        <v>125</v>
      </c>
      <c r="BE120" s="196">
        <f>IF(N120="základní",J120,0)</f>
        <v>0</v>
      </c>
      <c r="BF120" s="196">
        <f>IF(N120="snížená",J120,0)</f>
        <v>0</v>
      </c>
      <c r="BG120" s="196">
        <f>IF(N120="zákl. přenesená",J120,0)</f>
        <v>0</v>
      </c>
      <c r="BH120" s="196">
        <f>IF(N120="sníž. přenesená",J120,0)</f>
        <v>0</v>
      </c>
      <c r="BI120" s="196">
        <f>IF(N120="nulová",J120,0)</f>
        <v>0</v>
      </c>
      <c r="BJ120" s="11" t="s">
        <v>86</v>
      </c>
      <c r="BK120" s="196">
        <f>ROUND(I120*H120,2)</f>
        <v>0</v>
      </c>
      <c r="BL120" s="11" t="s">
        <v>439</v>
      </c>
      <c r="BM120" s="195" t="s">
        <v>834</v>
      </c>
    </row>
    <row r="121" s="2" customFormat="1">
      <c r="A121" s="32"/>
      <c r="B121" s="33"/>
      <c r="C121" s="34"/>
      <c r="D121" s="197" t="s">
        <v>127</v>
      </c>
      <c r="E121" s="34"/>
      <c r="F121" s="198" t="s">
        <v>835</v>
      </c>
      <c r="G121" s="34"/>
      <c r="H121" s="34"/>
      <c r="I121" s="199"/>
      <c r="J121" s="34"/>
      <c r="K121" s="34"/>
      <c r="L121" s="38"/>
      <c r="M121" s="200"/>
      <c r="N121" s="201"/>
      <c r="O121" s="85"/>
      <c r="P121" s="85"/>
      <c r="Q121" s="85"/>
      <c r="R121" s="85"/>
      <c r="S121" s="85"/>
      <c r="T121" s="86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1" t="s">
        <v>127</v>
      </c>
      <c r="AU121" s="11" t="s">
        <v>78</v>
      </c>
    </row>
    <row r="122" s="2" customFormat="1">
      <c r="A122" s="32"/>
      <c r="B122" s="33"/>
      <c r="C122" s="34"/>
      <c r="D122" s="197" t="s">
        <v>131</v>
      </c>
      <c r="E122" s="34"/>
      <c r="F122" s="202" t="s">
        <v>831</v>
      </c>
      <c r="G122" s="34"/>
      <c r="H122" s="34"/>
      <c r="I122" s="199"/>
      <c r="J122" s="34"/>
      <c r="K122" s="34"/>
      <c r="L122" s="38"/>
      <c r="M122" s="200"/>
      <c r="N122" s="201"/>
      <c r="O122" s="85"/>
      <c r="P122" s="85"/>
      <c r="Q122" s="85"/>
      <c r="R122" s="85"/>
      <c r="S122" s="85"/>
      <c r="T122" s="86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1" t="s">
        <v>131</v>
      </c>
      <c r="AU122" s="11" t="s">
        <v>78</v>
      </c>
    </row>
    <row r="123" s="2" customFormat="1" ht="44.25" customHeight="1">
      <c r="A123" s="32"/>
      <c r="B123" s="33"/>
      <c r="C123" s="184" t="s">
        <v>137</v>
      </c>
      <c r="D123" s="184" t="s">
        <v>119</v>
      </c>
      <c r="E123" s="185" t="s">
        <v>836</v>
      </c>
      <c r="F123" s="186" t="s">
        <v>837</v>
      </c>
      <c r="G123" s="187" t="s">
        <v>188</v>
      </c>
      <c r="H123" s="188">
        <v>10</v>
      </c>
      <c r="I123" s="189"/>
      <c r="J123" s="190">
        <f>ROUND(I123*H123,2)</f>
        <v>0</v>
      </c>
      <c r="K123" s="186" t="s">
        <v>123</v>
      </c>
      <c r="L123" s="38"/>
      <c r="M123" s="191" t="s">
        <v>1</v>
      </c>
      <c r="N123" s="192" t="s">
        <v>43</v>
      </c>
      <c r="O123" s="85"/>
      <c r="P123" s="193">
        <f>O123*H123</f>
        <v>0</v>
      </c>
      <c r="Q123" s="193">
        <v>0</v>
      </c>
      <c r="R123" s="193">
        <f>Q123*H123</f>
        <v>0</v>
      </c>
      <c r="S123" s="193">
        <v>0</v>
      </c>
      <c r="T123" s="194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5" t="s">
        <v>439</v>
      </c>
      <c r="AT123" s="195" t="s">
        <v>119</v>
      </c>
      <c r="AU123" s="195" t="s">
        <v>78</v>
      </c>
      <c r="AY123" s="11" t="s">
        <v>125</v>
      </c>
      <c r="BE123" s="196">
        <f>IF(N123="základní",J123,0)</f>
        <v>0</v>
      </c>
      <c r="BF123" s="196">
        <f>IF(N123="snížená",J123,0)</f>
        <v>0</v>
      </c>
      <c r="BG123" s="196">
        <f>IF(N123="zákl. přenesená",J123,0)</f>
        <v>0</v>
      </c>
      <c r="BH123" s="196">
        <f>IF(N123="sníž. přenesená",J123,0)</f>
        <v>0</v>
      </c>
      <c r="BI123" s="196">
        <f>IF(N123="nulová",J123,0)</f>
        <v>0</v>
      </c>
      <c r="BJ123" s="11" t="s">
        <v>86</v>
      </c>
      <c r="BK123" s="196">
        <f>ROUND(I123*H123,2)</f>
        <v>0</v>
      </c>
      <c r="BL123" s="11" t="s">
        <v>439</v>
      </c>
      <c r="BM123" s="195" t="s">
        <v>838</v>
      </c>
    </row>
    <row r="124" s="2" customFormat="1">
      <c r="A124" s="32"/>
      <c r="B124" s="33"/>
      <c r="C124" s="34"/>
      <c r="D124" s="197" t="s">
        <v>127</v>
      </c>
      <c r="E124" s="34"/>
      <c r="F124" s="198" t="s">
        <v>839</v>
      </c>
      <c r="G124" s="34"/>
      <c r="H124" s="34"/>
      <c r="I124" s="199"/>
      <c r="J124" s="34"/>
      <c r="K124" s="34"/>
      <c r="L124" s="38"/>
      <c r="M124" s="200"/>
      <c r="N124" s="201"/>
      <c r="O124" s="85"/>
      <c r="P124" s="85"/>
      <c r="Q124" s="85"/>
      <c r="R124" s="85"/>
      <c r="S124" s="85"/>
      <c r="T124" s="86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1" t="s">
        <v>127</v>
      </c>
      <c r="AU124" s="11" t="s">
        <v>78</v>
      </c>
    </row>
    <row r="125" s="2" customFormat="1">
      <c r="A125" s="32"/>
      <c r="B125" s="33"/>
      <c r="C125" s="34"/>
      <c r="D125" s="197" t="s">
        <v>131</v>
      </c>
      <c r="E125" s="34"/>
      <c r="F125" s="202" t="s">
        <v>831</v>
      </c>
      <c r="G125" s="34"/>
      <c r="H125" s="34"/>
      <c r="I125" s="199"/>
      <c r="J125" s="34"/>
      <c r="K125" s="34"/>
      <c r="L125" s="38"/>
      <c r="M125" s="200"/>
      <c r="N125" s="201"/>
      <c r="O125" s="85"/>
      <c r="P125" s="85"/>
      <c r="Q125" s="85"/>
      <c r="R125" s="85"/>
      <c r="S125" s="85"/>
      <c r="T125" s="86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1" t="s">
        <v>131</v>
      </c>
      <c r="AU125" s="11" t="s">
        <v>78</v>
      </c>
    </row>
    <row r="126" s="2" customFormat="1" ht="49.05" customHeight="1">
      <c r="A126" s="32"/>
      <c r="B126" s="33"/>
      <c r="C126" s="184" t="s">
        <v>124</v>
      </c>
      <c r="D126" s="184" t="s">
        <v>119</v>
      </c>
      <c r="E126" s="185" t="s">
        <v>840</v>
      </c>
      <c r="F126" s="186" t="s">
        <v>841</v>
      </c>
      <c r="G126" s="187" t="s">
        <v>842</v>
      </c>
      <c r="H126" s="188">
        <v>10</v>
      </c>
      <c r="I126" s="189"/>
      <c r="J126" s="190">
        <f>ROUND(I126*H126,2)</f>
        <v>0</v>
      </c>
      <c r="K126" s="186" t="s">
        <v>123</v>
      </c>
      <c r="L126" s="38"/>
      <c r="M126" s="191" t="s">
        <v>1</v>
      </c>
      <c r="N126" s="192" t="s">
        <v>43</v>
      </c>
      <c r="O126" s="85"/>
      <c r="P126" s="193">
        <f>O126*H126</f>
        <v>0</v>
      </c>
      <c r="Q126" s="193">
        <v>0</v>
      </c>
      <c r="R126" s="193">
        <f>Q126*H126</f>
        <v>0</v>
      </c>
      <c r="S126" s="193">
        <v>0</v>
      </c>
      <c r="T126" s="194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5" t="s">
        <v>439</v>
      </c>
      <c r="AT126" s="195" t="s">
        <v>119</v>
      </c>
      <c r="AU126" s="195" t="s">
        <v>78</v>
      </c>
      <c r="AY126" s="11" t="s">
        <v>125</v>
      </c>
      <c r="BE126" s="196">
        <f>IF(N126="základní",J126,0)</f>
        <v>0</v>
      </c>
      <c r="BF126" s="196">
        <f>IF(N126="snížená",J126,0)</f>
        <v>0</v>
      </c>
      <c r="BG126" s="196">
        <f>IF(N126="zákl. přenesená",J126,0)</f>
        <v>0</v>
      </c>
      <c r="BH126" s="196">
        <f>IF(N126="sníž. přenesená",J126,0)</f>
        <v>0</v>
      </c>
      <c r="BI126" s="196">
        <f>IF(N126="nulová",J126,0)</f>
        <v>0</v>
      </c>
      <c r="BJ126" s="11" t="s">
        <v>86</v>
      </c>
      <c r="BK126" s="196">
        <f>ROUND(I126*H126,2)</f>
        <v>0</v>
      </c>
      <c r="BL126" s="11" t="s">
        <v>439</v>
      </c>
      <c r="BM126" s="195" t="s">
        <v>843</v>
      </c>
    </row>
    <row r="127" s="2" customFormat="1">
      <c r="A127" s="32"/>
      <c r="B127" s="33"/>
      <c r="C127" s="34"/>
      <c r="D127" s="197" t="s">
        <v>127</v>
      </c>
      <c r="E127" s="34"/>
      <c r="F127" s="198" t="s">
        <v>844</v>
      </c>
      <c r="G127" s="34"/>
      <c r="H127" s="34"/>
      <c r="I127" s="199"/>
      <c r="J127" s="34"/>
      <c r="K127" s="34"/>
      <c r="L127" s="38"/>
      <c r="M127" s="200"/>
      <c r="N127" s="201"/>
      <c r="O127" s="85"/>
      <c r="P127" s="85"/>
      <c r="Q127" s="85"/>
      <c r="R127" s="85"/>
      <c r="S127" s="85"/>
      <c r="T127" s="86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1" t="s">
        <v>127</v>
      </c>
      <c r="AU127" s="11" t="s">
        <v>78</v>
      </c>
    </row>
    <row r="128" s="2" customFormat="1">
      <c r="A128" s="32"/>
      <c r="B128" s="33"/>
      <c r="C128" s="34"/>
      <c r="D128" s="197" t="s">
        <v>131</v>
      </c>
      <c r="E128" s="34"/>
      <c r="F128" s="202" t="s">
        <v>845</v>
      </c>
      <c r="G128" s="34"/>
      <c r="H128" s="34"/>
      <c r="I128" s="199"/>
      <c r="J128" s="34"/>
      <c r="K128" s="34"/>
      <c r="L128" s="38"/>
      <c r="M128" s="200"/>
      <c r="N128" s="201"/>
      <c r="O128" s="85"/>
      <c r="P128" s="85"/>
      <c r="Q128" s="85"/>
      <c r="R128" s="85"/>
      <c r="S128" s="85"/>
      <c r="T128" s="86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1" t="s">
        <v>131</v>
      </c>
      <c r="AU128" s="11" t="s">
        <v>78</v>
      </c>
    </row>
    <row r="129" s="2" customFormat="1" ht="49.05" customHeight="1">
      <c r="A129" s="32"/>
      <c r="B129" s="33"/>
      <c r="C129" s="184" t="s">
        <v>147</v>
      </c>
      <c r="D129" s="184" t="s">
        <v>119</v>
      </c>
      <c r="E129" s="185" t="s">
        <v>846</v>
      </c>
      <c r="F129" s="186" t="s">
        <v>847</v>
      </c>
      <c r="G129" s="187" t="s">
        <v>842</v>
      </c>
      <c r="H129" s="188">
        <v>50</v>
      </c>
      <c r="I129" s="189"/>
      <c r="J129" s="190">
        <f>ROUND(I129*H129,2)</f>
        <v>0</v>
      </c>
      <c r="K129" s="186" t="s">
        <v>123</v>
      </c>
      <c r="L129" s="38"/>
      <c r="M129" s="191" t="s">
        <v>1</v>
      </c>
      <c r="N129" s="192" t="s">
        <v>43</v>
      </c>
      <c r="O129" s="85"/>
      <c r="P129" s="193">
        <f>O129*H129</f>
        <v>0</v>
      </c>
      <c r="Q129" s="193">
        <v>0</v>
      </c>
      <c r="R129" s="193">
        <f>Q129*H129</f>
        <v>0</v>
      </c>
      <c r="S129" s="193">
        <v>0</v>
      </c>
      <c r="T129" s="194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5" t="s">
        <v>439</v>
      </c>
      <c r="AT129" s="195" t="s">
        <v>119</v>
      </c>
      <c r="AU129" s="195" t="s">
        <v>78</v>
      </c>
      <c r="AY129" s="11" t="s">
        <v>125</v>
      </c>
      <c r="BE129" s="196">
        <f>IF(N129="základní",J129,0)</f>
        <v>0</v>
      </c>
      <c r="BF129" s="196">
        <f>IF(N129="snížená",J129,0)</f>
        <v>0</v>
      </c>
      <c r="BG129" s="196">
        <f>IF(N129="zákl. přenesená",J129,0)</f>
        <v>0</v>
      </c>
      <c r="BH129" s="196">
        <f>IF(N129="sníž. přenesená",J129,0)</f>
        <v>0</v>
      </c>
      <c r="BI129" s="196">
        <f>IF(N129="nulová",J129,0)</f>
        <v>0</v>
      </c>
      <c r="BJ129" s="11" t="s">
        <v>86</v>
      </c>
      <c r="BK129" s="196">
        <f>ROUND(I129*H129,2)</f>
        <v>0</v>
      </c>
      <c r="BL129" s="11" t="s">
        <v>439</v>
      </c>
      <c r="BM129" s="195" t="s">
        <v>848</v>
      </c>
    </row>
    <row r="130" s="2" customFormat="1">
      <c r="A130" s="32"/>
      <c r="B130" s="33"/>
      <c r="C130" s="34"/>
      <c r="D130" s="197" t="s">
        <v>127</v>
      </c>
      <c r="E130" s="34"/>
      <c r="F130" s="198" t="s">
        <v>849</v>
      </c>
      <c r="G130" s="34"/>
      <c r="H130" s="34"/>
      <c r="I130" s="199"/>
      <c r="J130" s="34"/>
      <c r="K130" s="34"/>
      <c r="L130" s="38"/>
      <c r="M130" s="200"/>
      <c r="N130" s="201"/>
      <c r="O130" s="85"/>
      <c r="P130" s="85"/>
      <c r="Q130" s="85"/>
      <c r="R130" s="85"/>
      <c r="S130" s="85"/>
      <c r="T130" s="86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1" t="s">
        <v>127</v>
      </c>
      <c r="AU130" s="11" t="s">
        <v>78</v>
      </c>
    </row>
    <row r="131" s="2" customFormat="1">
      <c r="A131" s="32"/>
      <c r="B131" s="33"/>
      <c r="C131" s="34"/>
      <c r="D131" s="197" t="s">
        <v>131</v>
      </c>
      <c r="E131" s="34"/>
      <c r="F131" s="202" t="s">
        <v>845</v>
      </c>
      <c r="G131" s="34"/>
      <c r="H131" s="34"/>
      <c r="I131" s="199"/>
      <c r="J131" s="34"/>
      <c r="K131" s="34"/>
      <c r="L131" s="38"/>
      <c r="M131" s="200"/>
      <c r="N131" s="201"/>
      <c r="O131" s="85"/>
      <c r="P131" s="85"/>
      <c r="Q131" s="85"/>
      <c r="R131" s="85"/>
      <c r="S131" s="85"/>
      <c r="T131" s="86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1" t="s">
        <v>131</v>
      </c>
      <c r="AU131" s="11" t="s">
        <v>78</v>
      </c>
    </row>
    <row r="132" s="2" customFormat="1" ht="49.05" customHeight="1">
      <c r="A132" s="32"/>
      <c r="B132" s="33"/>
      <c r="C132" s="184" t="s">
        <v>152</v>
      </c>
      <c r="D132" s="184" t="s">
        <v>119</v>
      </c>
      <c r="E132" s="185" t="s">
        <v>850</v>
      </c>
      <c r="F132" s="186" t="s">
        <v>851</v>
      </c>
      <c r="G132" s="187" t="s">
        <v>842</v>
      </c>
      <c r="H132" s="188">
        <v>50</v>
      </c>
      <c r="I132" s="189"/>
      <c r="J132" s="190">
        <f>ROUND(I132*H132,2)</f>
        <v>0</v>
      </c>
      <c r="K132" s="186" t="s">
        <v>123</v>
      </c>
      <c r="L132" s="38"/>
      <c r="M132" s="191" t="s">
        <v>1</v>
      </c>
      <c r="N132" s="192" t="s">
        <v>43</v>
      </c>
      <c r="O132" s="85"/>
      <c r="P132" s="193">
        <f>O132*H132</f>
        <v>0</v>
      </c>
      <c r="Q132" s="193">
        <v>0</v>
      </c>
      <c r="R132" s="193">
        <f>Q132*H132</f>
        <v>0</v>
      </c>
      <c r="S132" s="193">
        <v>0</v>
      </c>
      <c r="T132" s="194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5" t="s">
        <v>439</v>
      </c>
      <c r="AT132" s="195" t="s">
        <v>119</v>
      </c>
      <c r="AU132" s="195" t="s">
        <v>78</v>
      </c>
      <c r="AY132" s="11" t="s">
        <v>125</v>
      </c>
      <c r="BE132" s="196">
        <f>IF(N132="základní",J132,0)</f>
        <v>0</v>
      </c>
      <c r="BF132" s="196">
        <f>IF(N132="snížená",J132,0)</f>
        <v>0</v>
      </c>
      <c r="BG132" s="196">
        <f>IF(N132="zákl. přenesená",J132,0)</f>
        <v>0</v>
      </c>
      <c r="BH132" s="196">
        <f>IF(N132="sníž. přenesená",J132,0)</f>
        <v>0</v>
      </c>
      <c r="BI132" s="196">
        <f>IF(N132="nulová",J132,0)</f>
        <v>0</v>
      </c>
      <c r="BJ132" s="11" t="s">
        <v>86</v>
      </c>
      <c r="BK132" s="196">
        <f>ROUND(I132*H132,2)</f>
        <v>0</v>
      </c>
      <c r="BL132" s="11" t="s">
        <v>439</v>
      </c>
      <c r="BM132" s="195" t="s">
        <v>852</v>
      </c>
    </row>
    <row r="133" s="2" customFormat="1">
      <c r="A133" s="32"/>
      <c r="B133" s="33"/>
      <c r="C133" s="34"/>
      <c r="D133" s="197" t="s">
        <v>127</v>
      </c>
      <c r="E133" s="34"/>
      <c r="F133" s="198" t="s">
        <v>853</v>
      </c>
      <c r="G133" s="34"/>
      <c r="H133" s="34"/>
      <c r="I133" s="199"/>
      <c r="J133" s="34"/>
      <c r="K133" s="34"/>
      <c r="L133" s="38"/>
      <c r="M133" s="200"/>
      <c r="N133" s="201"/>
      <c r="O133" s="85"/>
      <c r="P133" s="85"/>
      <c r="Q133" s="85"/>
      <c r="R133" s="85"/>
      <c r="S133" s="85"/>
      <c r="T133" s="86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1" t="s">
        <v>127</v>
      </c>
      <c r="AU133" s="11" t="s">
        <v>78</v>
      </c>
    </row>
    <row r="134" s="2" customFormat="1">
      <c r="A134" s="32"/>
      <c r="B134" s="33"/>
      <c r="C134" s="34"/>
      <c r="D134" s="197" t="s">
        <v>131</v>
      </c>
      <c r="E134" s="34"/>
      <c r="F134" s="202" t="s">
        <v>845</v>
      </c>
      <c r="G134" s="34"/>
      <c r="H134" s="34"/>
      <c r="I134" s="199"/>
      <c r="J134" s="34"/>
      <c r="K134" s="34"/>
      <c r="L134" s="38"/>
      <c r="M134" s="200"/>
      <c r="N134" s="201"/>
      <c r="O134" s="85"/>
      <c r="P134" s="85"/>
      <c r="Q134" s="85"/>
      <c r="R134" s="85"/>
      <c r="S134" s="85"/>
      <c r="T134" s="86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1" t="s">
        <v>131</v>
      </c>
      <c r="AU134" s="11" t="s">
        <v>78</v>
      </c>
    </row>
    <row r="135" s="2" customFormat="1" ht="49.05" customHeight="1">
      <c r="A135" s="32"/>
      <c r="B135" s="33"/>
      <c r="C135" s="184" t="s">
        <v>157</v>
      </c>
      <c r="D135" s="184" t="s">
        <v>119</v>
      </c>
      <c r="E135" s="185" t="s">
        <v>854</v>
      </c>
      <c r="F135" s="186" t="s">
        <v>855</v>
      </c>
      <c r="G135" s="187" t="s">
        <v>842</v>
      </c>
      <c r="H135" s="188">
        <v>50</v>
      </c>
      <c r="I135" s="189"/>
      <c r="J135" s="190">
        <f>ROUND(I135*H135,2)</f>
        <v>0</v>
      </c>
      <c r="K135" s="186" t="s">
        <v>123</v>
      </c>
      <c r="L135" s="38"/>
      <c r="M135" s="191" t="s">
        <v>1</v>
      </c>
      <c r="N135" s="192" t="s">
        <v>43</v>
      </c>
      <c r="O135" s="85"/>
      <c r="P135" s="193">
        <f>O135*H135</f>
        <v>0</v>
      </c>
      <c r="Q135" s="193">
        <v>0</v>
      </c>
      <c r="R135" s="193">
        <f>Q135*H135</f>
        <v>0</v>
      </c>
      <c r="S135" s="193">
        <v>0</v>
      </c>
      <c r="T135" s="194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95" t="s">
        <v>439</v>
      </c>
      <c r="AT135" s="195" t="s">
        <v>119</v>
      </c>
      <c r="AU135" s="195" t="s">
        <v>78</v>
      </c>
      <c r="AY135" s="11" t="s">
        <v>125</v>
      </c>
      <c r="BE135" s="196">
        <f>IF(N135="základní",J135,0)</f>
        <v>0</v>
      </c>
      <c r="BF135" s="196">
        <f>IF(N135="snížená",J135,0)</f>
        <v>0</v>
      </c>
      <c r="BG135" s="196">
        <f>IF(N135="zákl. přenesená",J135,0)</f>
        <v>0</v>
      </c>
      <c r="BH135" s="196">
        <f>IF(N135="sníž. přenesená",J135,0)</f>
        <v>0</v>
      </c>
      <c r="BI135" s="196">
        <f>IF(N135="nulová",J135,0)</f>
        <v>0</v>
      </c>
      <c r="BJ135" s="11" t="s">
        <v>86</v>
      </c>
      <c r="BK135" s="196">
        <f>ROUND(I135*H135,2)</f>
        <v>0</v>
      </c>
      <c r="BL135" s="11" t="s">
        <v>439</v>
      </c>
      <c r="BM135" s="195" t="s">
        <v>856</v>
      </c>
    </row>
    <row r="136" s="2" customFormat="1">
      <c r="A136" s="32"/>
      <c r="B136" s="33"/>
      <c r="C136" s="34"/>
      <c r="D136" s="197" t="s">
        <v>127</v>
      </c>
      <c r="E136" s="34"/>
      <c r="F136" s="198" t="s">
        <v>857</v>
      </c>
      <c r="G136" s="34"/>
      <c r="H136" s="34"/>
      <c r="I136" s="199"/>
      <c r="J136" s="34"/>
      <c r="K136" s="34"/>
      <c r="L136" s="38"/>
      <c r="M136" s="200"/>
      <c r="N136" s="201"/>
      <c r="O136" s="85"/>
      <c r="P136" s="85"/>
      <c r="Q136" s="85"/>
      <c r="R136" s="85"/>
      <c r="S136" s="85"/>
      <c r="T136" s="86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1" t="s">
        <v>127</v>
      </c>
      <c r="AU136" s="11" t="s">
        <v>78</v>
      </c>
    </row>
    <row r="137" s="2" customFormat="1">
      <c r="A137" s="32"/>
      <c r="B137" s="33"/>
      <c r="C137" s="34"/>
      <c r="D137" s="197" t="s">
        <v>131</v>
      </c>
      <c r="E137" s="34"/>
      <c r="F137" s="202" t="s">
        <v>845</v>
      </c>
      <c r="G137" s="34"/>
      <c r="H137" s="34"/>
      <c r="I137" s="199"/>
      <c r="J137" s="34"/>
      <c r="K137" s="34"/>
      <c r="L137" s="38"/>
      <c r="M137" s="200"/>
      <c r="N137" s="201"/>
      <c r="O137" s="85"/>
      <c r="P137" s="85"/>
      <c r="Q137" s="85"/>
      <c r="R137" s="85"/>
      <c r="S137" s="85"/>
      <c r="T137" s="86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1" t="s">
        <v>131</v>
      </c>
      <c r="AU137" s="11" t="s">
        <v>78</v>
      </c>
    </row>
    <row r="138" s="2" customFormat="1" ht="49.05" customHeight="1">
      <c r="A138" s="32"/>
      <c r="B138" s="33"/>
      <c r="C138" s="184" t="s">
        <v>163</v>
      </c>
      <c r="D138" s="184" t="s">
        <v>119</v>
      </c>
      <c r="E138" s="185" t="s">
        <v>858</v>
      </c>
      <c r="F138" s="186" t="s">
        <v>859</v>
      </c>
      <c r="G138" s="187" t="s">
        <v>842</v>
      </c>
      <c r="H138" s="188">
        <v>10</v>
      </c>
      <c r="I138" s="189"/>
      <c r="J138" s="190">
        <f>ROUND(I138*H138,2)</f>
        <v>0</v>
      </c>
      <c r="K138" s="186" t="s">
        <v>123</v>
      </c>
      <c r="L138" s="38"/>
      <c r="M138" s="191" t="s">
        <v>1</v>
      </c>
      <c r="N138" s="192" t="s">
        <v>43</v>
      </c>
      <c r="O138" s="85"/>
      <c r="P138" s="193">
        <f>O138*H138</f>
        <v>0</v>
      </c>
      <c r="Q138" s="193">
        <v>0</v>
      </c>
      <c r="R138" s="193">
        <f>Q138*H138</f>
        <v>0</v>
      </c>
      <c r="S138" s="193">
        <v>0</v>
      </c>
      <c r="T138" s="194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95" t="s">
        <v>439</v>
      </c>
      <c r="AT138" s="195" t="s">
        <v>119</v>
      </c>
      <c r="AU138" s="195" t="s">
        <v>78</v>
      </c>
      <c r="AY138" s="11" t="s">
        <v>125</v>
      </c>
      <c r="BE138" s="196">
        <f>IF(N138="základní",J138,0)</f>
        <v>0</v>
      </c>
      <c r="BF138" s="196">
        <f>IF(N138="snížená",J138,0)</f>
        <v>0</v>
      </c>
      <c r="BG138" s="196">
        <f>IF(N138="zákl. přenesená",J138,0)</f>
        <v>0</v>
      </c>
      <c r="BH138" s="196">
        <f>IF(N138="sníž. přenesená",J138,0)</f>
        <v>0</v>
      </c>
      <c r="BI138" s="196">
        <f>IF(N138="nulová",J138,0)</f>
        <v>0</v>
      </c>
      <c r="BJ138" s="11" t="s">
        <v>86</v>
      </c>
      <c r="BK138" s="196">
        <f>ROUND(I138*H138,2)</f>
        <v>0</v>
      </c>
      <c r="BL138" s="11" t="s">
        <v>439</v>
      </c>
      <c r="BM138" s="195" t="s">
        <v>860</v>
      </c>
    </row>
    <row r="139" s="2" customFormat="1">
      <c r="A139" s="32"/>
      <c r="B139" s="33"/>
      <c r="C139" s="34"/>
      <c r="D139" s="197" t="s">
        <v>127</v>
      </c>
      <c r="E139" s="34"/>
      <c r="F139" s="198" t="s">
        <v>861</v>
      </c>
      <c r="G139" s="34"/>
      <c r="H139" s="34"/>
      <c r="I139" s="199"/>
      <c r="J139" s="34"/>
      <c r="K139" s="34"/>
      <c r="L139" s="38"/>
      <c r="M139" s="200"/>
      <c r="N139" s="201"/>
      <c r="O139" s="85"/>
      <c r="P139" s="85"/>
      <c r="Q139" s="85"/>
      <c r="R139" s="85"/>
      <c r="S139" s="85"/>
      <c r="T139" s="86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1" t="s">
        <v>127</v>
      </c>
      <c r="AU139" s="11" t="s">
        <v>78</v>
      </c>
    </row>
    <row r="140" s="2" customFormat="1">
      <c r="A140" s="32"/>
      <c r="B140" s="33"/>
      <c r="C140" s="34"/>
      <c r="D140" s="197" t="s">
        <v>131</v>
      </c>
      <c r="E140" s="34"/>
      <c r="F140" s="202" t="s">
        <v>845</v>
      </c>
      <c r="G140" s="34"/>
      <c r="H140" s="34"/>
      <c r="I140" s="199"/>
      <c r="J140" s="34"/>
      <c r="K140" s="34"/>
      <c r="L140" s="38"/>
      <c r="M140" s="200"/>
      <c r="N140" s="201"/>
      <c r="O140" s="85"/>
      <c r="P140" s="85"/>
      <c r="Q140" s="85"/>
      <c r="R140" s="85"/>
      <c r="S140" s="85"/>
      <c r="T140" s="86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1" t="s">
        <v>131</v>
      </c>
      <c r="AU140" s="11" t="s">
        <v>78</v>
      </c>
    </row>
    <row r="141" s="2" customFormat="1" ht="21.75" customHeight="1">
      <c r="A141" s="32"/>
      <c r="B141" s="33"/>
      <c r="C141" s="184" t="s">
        <v>168</v>
      </c>
      <c r="D141" s="184" t="s">
        <v>119</v>
      </c>
      <c r="E141" s="185" t="s">
        <v>862</v>
      </c>
      <c r="F141" s="186" t="s">
        <v>863</v>
      </c>
      <c r="G141" s="187" t="s">
        <v>842</v>
      </c>
      <c r="H141" s="188">
        <v>10</v>
      </c>
      <c r="I141" s="189"/>
      <c r="J141" s="190">
        <f>ROUND(I141*H141,2)</f>
        <v>0</v>
      </c>
      <c r="K141" s="186" t="s">
        <v>123</v>
      </c>
      <c r="L141" s="38"/>
      <c r="M141" s="191" t="s">
        <v>1</v>
      </c>
      <c r="N141" s="192" t="s">
        <v>43</v>
      </c>
      <c r="O141" s="85"/>
      <c r="P141" s="193">
        <f>O141*H141</f>
        <v>0</v>
      </c>
      <c r="Q141" s="193">
        <v>0</v>
      </c>
      <c r="R141" s="193">
        <f>Q141*H141</f>
        <v>0</v>
      </c>
      <c r="S141" s="193">
        <v>0</v>
      </c>
      <c r="T141" s="194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5" t="s">
        <v>439</v>
      </c>
      <c r="AT141" s="195" t="s">
        <v>119</v>
      </c>
      <c r="AU141" s="195" t="s">
        <v>78</v>
      </c>
      <c r="AY141" s="11" t="s">
        <v>125</v>
      </c>
      <c r="BE141" s="196">
        <f>IF(N141="základní",J141,0)</f>
        <v>0</v>
      </c>
      <c r="BF141" s="196">
        <f>IF(N141="snížená",J141,0)</f>
        <v>0</v>
      </c>
      <c r="BG141" s="196">
        <f>IF(N141="zákl. přenesená",J141,0)</f>
        <v>0</v>
      </c>
      <c r="BH141" s="196">
        <f>IF(N141="sníž. přenesená",J141,0)</f>
        <v>0</v>
      </c>
      <c r="BI141" s="196">
        <f>IF(N141="nulová",J141,0)</f>
        <v>0</v>
      </c>
      <c r="BJ141" s="11" t="s">
        <v>86</v>
      </c>
      <c r="BK141" s="196">
        <f>ROUND(I141*H141,2)</f>
        <v>0</v>
      </c>
      <c r="BL141" s="11" t="s">
        <v>439</v>
      </c>
      <c r="BM141" s="195" t="s">
        <v>864</v>
      </c>
    </row>
    <row r="142" s="2" customFormat="1">
      <c r="A142" s="32"/>
      <c r="B142" s="33"/>
      <c r="C142" s="34"/>
      <c r="D142" s="197" t="s">
        <v>127</v>
      </c>
      <c r="E142" s="34"/>
      <c r="F142" s="198" t="s">
        <v>865</v>
      </c>
      <c r="G142" s="34"/>
      <c r="H142" s="34"/>
      <c r="I142" s="199"/>
      <c r="J142" s="34"/>
      <c r="K142" s="34"/>
      <c r="L142" s="38"/>
      <c r="M142" s="200"/>
      <c r="N142" s="201"/>
      <c r="O142" s="85"/>
      <c r="P142" s="85"/>
      <c r="Q142" s="85"/>
      <c r="R142" s="85"/>
      <c r="S142" s="85"/>
      <c r="T142" s="86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1" t="s">
        <v>127</v>
      </c>
      <c r="AU142" s="11" t="s">
        <v>78</v>
      </c>
    </row>
    <row r="143" s="2" customFormat="1" ht="24.15" customHeight="1">
      <c r="A143" s="32"/>
      <c r="B143" s="33"/>
      <c r="C143" s="184" t="s">
        <v>174</v>
      </c>
      <c r="D143" s="184" t="s">
        <v>119</v>
      </c>
      <c r="E143" s="185" t="s">
        <v>866</v>
      </c>
      <c r="F143" s="186" t="s">
        <v>867</v>
      </c>
      <c r="G143" s="187" t="s">
        <v>842</v>
      </c>
      <c r="H143" s="188">
        <v>10</v>
      </c>
      <c r="I143" s="189"/>
      <c r="J143" s="190">
        <f>ROUND(I143*H143,2)</f>
        <v>0</v>
      </c>
      <c r="K143" s="186" t="s">
        <v>123</v>
      </c>
      <c r="L143" s="38"/>
      <c r="M143" s="191" t="s">
        <v>1</v>
      </c>
      <c r="N143" s="192" t="s">
        <v>43</v>
      </c>
      <c r="O143" s="85"/>
      <c r="P143" s="193">
        <f>O143*H143</f>
        <v>0</v>
      </c>
      <c r="Q143" s="193">
        <v>0</v>
      </c>
      <c r="R143" s="193">
        <f>Q143*H143</f>
        <v>0</v>
      </c>
      <c r="S143" s="193">
        <v>0</v>
      </c>
      <c r="T143" s="194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95" t="s">
        <v>439</v>
      </c>
      <c r="AT143" s="195" t="s">
        <v>119</v>
      </c>
      <c r="AU143" s="195" t="s">
        <v>78</v>
      </c>
      <c r="AY143" s="11" t="s">
        <v>125</v>
      </c>
      <c r="BE143" s="196">
        <f>IF(N143="základní",J143,0)</f>
        <v>0</v>
      </c>
      <c r="BF143" s="196">
        <f>IF(N143="snížená",J143,0)</f>
        <v>0</v>
      </c>
      <c r="BG143" s="196">
        <f>IF(N143="zákl. přenesená",J143,0)</f>
        <v>0</v>
      </c>
      <c r="BH143" s="196">
        <f>IF(N143="sníž. přenesená",J143,0)</f>
        <v>0</v>
      </c>
      <c r="BI143" s="196">
        <f>IF(N143="nulová",J143,0)</f>
        <v>0</v>
      </c>
      <c r="BJ143" s="11" t="s">
        <v>86</v>
      </c>
      <c r="BK143" s="196">
        <f>ROUND(I143*H143,2)</f>
        <v>0</v>
      </c>
      <c r="BL143" s="11" t="s">
        <v>439</v>
      </c>
      <c r="BM143" s="195" t="s">
        <v>868</v>
      </c>
    </row>
    <row r="144" s="2" customFormat="1">
      <c r="A144" s="32"/>
      <c r="B144" s="33"/>
      <c r="C144" s="34"/>
      <c r="D144" s="197" t="s">
        <v>127</v>
      </c>
      <c r="E144" s="34"/>
      <c r="F144" s="198" t="s">
        <v>869</v>
      </c>
      <c r="G144" s="34"/>
      <c r="H144" s="34"/>
      <c r="I144" s="199"/>
      <c r="J144" s="34"/>
      <c r="K144" s="34"/>
      <c r="L144" s="38"/>
      <c r="M144" s="200"/>
      <c r="N144" s="201"/>
      <c r="O144" s="85"/>
      <c r="P144" s="85"/>
      <c r="Q144" s="85"/>
      <c r="R144" s="85"/>
      <c r="S144" s="85"/>
      <c r="T144" s="86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1" t="s">
        <v>127</v>
      </c>
      <c r="AU144" s="11" t="s">
        <v>78</v>
      </c>
    </row>
    <row r="145" s="2" customFormat="1" ht="33" customHeight="1">
      <c r="A145" s="32"/>
      <c r="B145" s="33"/>
      <c r="C145" s="184" t="s">
        <v>179</v>
      </c>
      <c r="D145" s="184" t="s">
        <v>119</v>
      </c>
      <c r="E145" s="185" t="s">
        <v>870</v>
      </c>
      <c r="F145" s="186" t="s">
        <v>871</v>
      </c>
      <c r="G145" s="187" t="s">
        <v>188</v>
      </c>
      <c r="H145" s="188">
        <v>1</v>
      </c>
      <c r="I145" s="189"/>
      <c r="J145" s="190">
        <f>ROUND(I145*H145,2)</f>
        <v>0</v>
      </c>
      <c r="K145" s="186" t="s">
        <v>123</v>
      </c>
      <c r="L145" s="38"/>
      <c r="M145" s="191" t="s">
        <v>1</v>
      </c>
      <c r="N145" s="192" t="s">
        <v>43</v>
      </c>
      <c r="O145" s="85"/>
      <c r="P145" s="193">
        <f>O145*H145</f>
        <v>0</v>
      </c>
      <c r="Q145" s="193">
        <v>0</v>
      </c>
      <c r="R145" s="193">
        <f>Q145*H145</f>
        <v>0</v>
      </c>
      <c r="S145" s="193">
        <v>0</v>
      </c>
      <c r="T145" s="194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5" t="s">
        <v>439</v>
      </c>
      <c r="AT145" s="195" t="s">
        <v>119</v>
      </c>
      <c r="AU145" s="195" t="s">
        <v>78</v>
      </c>
      <c r="AY145" s="11" t="s">
        <v>125</v>
      </c>
      <c r="BE145" s="196">
        <f>IF(N145="základní",J145,0)</f>
        <v>0</v>
      </c>
      <c r="BF145" s="196">
        <f>IF(N145="snížená",J145,0)</f>
        <v>0</v>
      </c>
      <c r="BG145" s="196">
        <f>IF(N145="zákl. přenesená",J145,0)</f>
        <v>0</v>
      </c>
      <c r="BH145" s="196">
        <f>IF(N145="sníž. přenesená",J145,0)</f>
        <v>0</v>
      </c>
      <c r="BI145" s="196">
        <f>IF(N145="nulová",J145,0)</f>
        <v>0</v>
      </c>
      <c r="BJ145" s="11" t="s">
        <v>86</v>
      </c>
      <c r="BK145" s="196">
        <f>ROUND(I145*H145,2)</f>
        <v>0</v>
      </c>
      <c r="BL145" s="11" t="s">
        <v>439</v>
      </c>
      <c r="BM145" s="195" t="s">
        <v>872</v>
      </c>
    </row>
    <row r="146" s="2" customFormat="1">
      <c r="A146" s="32"/>
      <c r="B146" s="33"/>
      <c r="C146" s="34"/>
      <c r="D146" s="197" t="s">
        <v>127</v>
      </c>
      <c r="E146" s="34"/>
      <c r="F146" s="198" t="s">
        <v>873</v>
      </c>
      <c r="G146" s="34"/>
      <c r="H146" s="34"/>
      <c r="I146" s="199"/>
      <c r="J146" s="34"/>
      <c r="K146" s="34"/>
      <c r="L146" s="38"/>
      <c r="M146" s="200"/>
      <c r="N146" s="201"/>
      <c r="O146" s="85"/>
      <c r="P146" s="85"/>
      <c r="Q146" s="85"/>
      <c r="R146" s="85"/>
      <c r="S146" s="85"/>
      <c r="T146" s="86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1" t="s">
        <v>127</v>
      </c>
      <c r="AU146" s="11" t="s">
        <v>78</v>
      </c>
    </row>
    <row r="147" s="2" customFormat="1" ht="24.15" customHeight="1">
      <c r="A147" s="32"/>
      <c r="B147" s="33"/>
      <c r="C147" s="184" t="s">
        <v>185</v>
      </c>
      <c r="D147" s="184" t="s">
        <v>119</v>
      </c>
      <c r="E147" s="185" t="s">
        <v>874</v>
      </c>
      <c r="F147" s="186" t="s">
        <v>875</v>
      </c>
      <c r="G147" s="187" t="s">
        <v>188</v>
      </c>
      <c r="H147" s="188">
        <v>1</v>
      </c>
      <c r="I147" s="189"/>
      <c r="J147" s="190">
        <f>ROUND(I147*H147,2)</f>
        <v>0</v>
      </c>
      <c r="K147" s="186" t="s">
        <v>123</v>
      </c>
      <c r="L147" s="38"/>
      <c r="M147" s="191" t="s">
        <v>1</v>
      </c>
      <c r="N147" s="192" t="s">
        <v>43</v>
      </c>
      <c r="O147" s="85"/>
      <c r="P147" s="193">
        <f>O147*H147</f>
        <v>0</v>
      </c>
      <c r="Q147" s="193">
        <v>0</v>
      </c>
      <c r="R147" s="193">
        <f>Q147*H147</f>
        <v>0</v>
      </c>
      <c r="S147" s="193">
        <v>0</v>
      </c>
      <c r="T147" s="194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95" t="s">
        <v>439</v>
      </c>
      <c r="AT147" s="195" t="s">
        <v>119</v>
      </c>
      <c r="AU147" s="195" t="s">
        <v>78</v>
      </c>
      <c r="AY147" s="11" t="s">
        <v>125</v>
      </c>
      <c r="BE147" s="196">
        <f>IF(N147="základní",J147,0)</f>
        <v>0</v>
      </c>
      <c r="BF147" s="196">
        <f>IF(N147="snížená",J147,0)</f>
        <v>0</v>
      </c>
      <c r="BG147" s="196">
        <f>IF(N147="zákl. přenesená",J147,0)</f>
        <v>0</v>
      </c>
      <c r="BH147" s="196">
        <f>IF(N147="sníž. přenesená",J147,0)</f>
        <v>0</v>
      </c>
      <c r="BI147" s="196">
        <f>IF(N147="nulová",J147,0)</f>
        <v>0</v>
      </c>
      <c r="BJ147" s="11" t="s">
        <v>86</v>
      </c>
      <c r="BK147" s="196">
        <f>ROUND(I147*H147,2)</f>
        <v>0</v>
      </c>
      <c r="BL147" s="11" t="s">
        <v>439</v>
      </c>
      <c r="BM147" s="195" t="s">
        <v>876</v>
      </c>
    </row>
    <row r="148" s="2" customFormat="1">
      <c r="A148" s="32"/>
      <c r="B148" s="33"/>
      <c r="C148" s="34"/>
      <c r="D148" s="197" t="s">
        <v>127</v>
      </c>
      <c r="E148" s="34"/>
      <c r="F148" s="198" t="s">
        <v>877</v>
      </c>
      <c r="G148" s="34"/>
      <c r="H148" s="34"/>
      <c r="I148" s="199"/>
      <c r="J148" s="34"/>
      <c r="K148" s="34"/>
      <c r="L148" s="38"/>
      <c r="M148" s="203"/>
      <c r="N148" s="204"/>
      <c r="O148" s="205"/>
      <c r="P148" s="205"/>
      <c r="Q148" s="205"/>
      <c r="R148" s="205"/>
      <c r="S148" s="205"/>
      <c r="T148" s="206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1" t="s">
        <v>127</v>
      </c>
      <c r="AU148" s="11" t="s">
        <v>78</v>
      </c>
    </row>
    <row r="149" s="2" customFormat="1" ht="6.96" customHeight="1">
      <c r="A149" s="32"/>
      <c r="B149" s="60"/>
      <c r="C149" s="61"/>
      <c r="D149" s="61"/>
      <c r="E149" s="61"/>
      <c r="F149" s="61"/>
      <c r="G149" s="61"/>
      <c r="H149" s="61"/>
      <c r="I149" s="61"/>
      <c r="J149" s="61"/>
      <c r="K149" s="61"/>
      <c r="L149" s="38"/>
      <c r="M149" s="32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</row>
  </sheetData>
  <sheetProtection sheet="1" autoFilter="0" formatColumns="0" formatRows="0" objects="1" scenarios="1" spinCount="100000" saltValue="57l5JBOR2N6irhFJstDb8FmLuFhzsxkdpzaOHXu419W8eh39BkT3Xr9jSlJ6V35sLaOaAvDfVfblMveuIkFwSA==" hashValue="2WR8xpMp4bUHTRRtTt2+xl/66Qs1NxWLyS9+Aijh8Pl6IQr/tFFQfQVBbGX4wINPQoGWGPhsSgxqp7WNhIJqbA==" algorithmName="SHA-512" password="CC35"/>
  <autoFilter ref="C115:K148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Šmejkal Ondřej, Ing.</dc:creator>
  <cp:lastModifiedBy>Šmejkal Ondřej, Ing.</cp:lastModifiedBy>
  <dcterms:created xsi:type="dcterms:W3CDTF">2023-03-30T11:11:34Z</dcterms:created>
  <dcterms:modified xsi:type="dcterms:W3CDTF">2023-03-30T11:11:40Z</dcterms:modified>
</cp:coreProperties>
</file>